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24000" windowHeight="9735" firstSheet="1" activeTab="1"/>
  </bookViews>
  <sheets>
    <sheet name="Hoja1" sheetId="11" state="hidden" r:id="rId1"/>
    <sheet name="2733-CREDITO NUEVO" sheetId="14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4" l="1"/>
  <c r="R8" i="14" l="1"/>
  <c r="R7" i="14"/>
  <c r="R4" i="14" l="1"/>
  <c r="D5" i="14" l="1"/>
  <c r="N126" i="14" l="1"/>
  <c r="N118" i="14"/>
  <c r="N110" i="14"/>
  <c r="R6" i="14"/>
  <c r="N125" i="14"/>
  <c r="N117" i="14"/>
  <c r="N109" i="14"/>
  <c r="N115" i="14"/>
  <c r="N130" i="14"/>
  <c r="N128" i="14"/>
  <c r="N120" i="14"/>
  <c r="N112" i="14"/>
  <c r="N124" i="14"/>
  <c r="N116" i="14"/>
  <c r="N108" i="14"/>
  <c r="N123" i="14"/>
  <c r="N122" i="14"/>
  <c r="N129" i="14"/>
  <c r="N121" i="14"/>
  <c r="N113" i="14"/>
  <c r="N107" i="14"/>
  <c r="N114" i="14"/>
  <c r="N127" i="14"/>
  <c r="N119" i="14"/>
  <c r="N111" i="14"/>
  <c r="E10" i="14"/>
  <c r="D10" i="14"/>
  <c r="B10" i="14" s="1"/>
  <c r="K5" i="14"/>
  <c r="J11" i="14" s="1"/>
  <c r="L11" i="14" l="1"/>
  <c r="I11" i="14"/>
  <c r="N105" i="14"/>
  <c r="N104" i="14"/>
  <c r="N100" i="14"/>
  <c r="N96" i="14"/>
  <c r="N92" i="14"/>
  <c r="N88" i="14"/>
  <c r="N84" i="14"/>
  <c r="N80" i="14"/>
  <c r="N76" i="14"/>
  <c r="N72" i="14"/>
  <c r="N106" i="14"/>
  <c r="N94" i="14"/>
  <c r="N86" i="14"/>
  <c r="N78" i="14"/>
  <c r="N97" i="14"/>
  <c r="N85" i="14"/>
  <c r="N81" i="14"/>
  <c r="N73" i="14"/>
  <c r="N93" i="14"/>
  <c r="N103" i="14"/>
  <c r="N99" i="14"/>
  <c r="N95" i="14"/>
  <c r="N91" i="14"/>
  <c r="N87" i="14"/>
  <c r="N83" i="14"/>
  <c r="N79" i="14"/>
  <c r="N75" i="14"/>
  <c r="N71" i="14"/>
  <c r="N102" i="14"/>
  <c r="N98" i="14"/>
  <c r="N90" i="14"/>
  <c r="N82" i="14"/>
  <c r="N74" i="14"/>
  <c r="N101" i="14"/>
  <c r="N89" i="14"/>
  <c r="N77" i="14"/>
  <c r="N67" i="14"/>
  <c r="N62" i="14"/>
  <c r="N29" i="14"/>
  <c r="N34" i="14"/>
  <c r="N41" i="14"/>
  <c r="N12" i="14"/>
  <c r="N28" i="14"/>
  <c r="N24" i="14"/>
  <c r="N39" i="14"/>
  <c r="N45" i="14"/>
  <c r="N50" i="14"/>
  <c r="N44" i="14"/>
  <c r="N57" i="14"/>
  <c r="N40" i="14"/>
  <c r="N59" i="14"/>
  <c r="N31" i="14"/>
  <c r="N42" i="14"/>
  <c r="N49" i="14"/>
  <c r="N70" i="14"/>
  <c r="N51" i="14"/>
  <c r="N53" i="14"/>
  <c r="N52" i="14"/>
  <c r="N27" i="14"/>
  <c r="N16" i="14"/>
  <c r="N32" i="14"/>
  <c r="N61" i="14"/>
  <c r="N66" i="14"/>
  <c r="N60" i="14"/>
  <c r="N30" i="14"/>
  <c r="N14" i="14"/>
  <c r="N15" i="14"/>
  <c r="N48" i="14"/>
  <c r="N37" i="14"/>
  <c r="N35" i="14"/>
  <c r="N58" i="14"/>
  <c r="N65" i="14"/>
  <c r="N23" i="14"/>
  <c r="N20" i="14"/>
  <c r="N69" i="14"/>
  <c r="N47" i="14"/>
  <c r="N68" i="14"/>
  <c r="N38" i="14"/>
  <c r="N64" i="14"/>
  <c r="N11" i="14"/>
  <c r="N43" i="14"/>
  <c r="N36" i="14"/>
  <c r="N17" i="14"/>
  <c r="N18" i="14"/>
  <c r="N55" i="14"/>
  <c r="N25" i="14"/>
  <c r="N46" i="14"/>
  <c r="N22" i="14"/>
  <c r="D6" i="14"/>
  <c r="K6" i="14" s="1"/>
  <c r="N13" i="14"/>
  <c r="N21" i="14"/>
  <c r="N26" i="14"/>
  <c r="N63" i="14"/>
  <c r="N33" i="14"/>
  <c r="N54" i="14"/>
  <c r="N19" i="14"/>
  <c r="N56" i="14"/>
  <c r="K7" i="14" l="1"/>
  <c r="R12" i="14"/>
  <c r="R15" i="14" s="1"/>
  <c r="R5" i="14"/>
  <c r="K11" i="14"/>
  <c r="H11" i="14"/>
  <c r="G11" i="14" s="1"/>
  <c r="E11" i="14" l="1"/>
  <c r="D11" i="14" s="1"/>
  <c r="J12" i="14" s="1"/>
  <c r="I12" i="14" s="1"/>
  <c r="B11" i="14" l="1"/>
  <c r="L12" i="14" l="1"/>
  <c r="H12" i="14" s="1"/>
  <c r="K12" i="14" l="1"/>
  <c r="G12" i="14"/>
  <c r="E12" i="14"/>
  <c r="D12" i="14" l="1"/>
  <c r="J13" i="14" s="1"/>
  <c r="I13" i="14" s="1"/>
  <c r="B12" i="14" l="1"/>
  <c r="L13" i="14" l="1"/>
  <c r="H13" i="14" s="1"/>
  <c r="G13" i="14" l="1"/>
  <c r="E13" i="14"/>
  <c r="K13" i="14"/>
  <c r="D13" i="14" l="1"/>
  <c r="J14" i="14" s="1"/>
  <c r="I14" i="14" s="1"/>
  <c r="B13" i="14" l="1"/>
  <c r="L14" i="14" l="1"/>
  <c r="H14" i="14" s="1"/>
  <c r="K14" i="14" l="1"/>
  <c r="G14" i="14"/>
  <c r="E14" i="14"/>
  <c r="D14" i="14" l="1"/>
  <c r="J15" i="14" s="1"/>
  <c r="I15" i="14" s="1"/>
  <c r="B14" i="14" l="1"/>
  <c r="L15" i="14" l="1"/>
  <c r="H15" i="14" s="1"/>
  <c r="K15" i="14" l="1"/>
  <c r="G15" i="14"/>
  <c r="E15" i="14"/>
  <c r="D15" i="14" l="1"/>
  <c r="J16" i="14" s="1"/>
  <c r="I16" i="14" s="1"/>
  <c r="B15" i="14" l="1"/>
  <c r="L16" i="14" l="1"/>
  <c r="H16" i="14" s="1"/>
  <c r="K16" i="14" l="1"/>
  <c r="G16" i="14"/>
  <c r="E16" i="14"/>
  <c r="D16" i="14" l="1"/>
  <c r="J17" i="14" s="1"/>
  <c r="I17" i="14" s="1"/>
  <c r="B16" i="14" l="1"/>
  <c r="L17" i="14" l="1"/>
  <c r="H17" i="14" s="1"/>
  <c r="G17" i="14" l="1"/>
  <c r="E17" i="14"/>
  <c r="K17" i="14"/>
  <c r="D17" i="14" l="1"/>
  <c r="J18" i="14" s="1"/>
  <c r="I18" i="14" s="1"/>
  <c r="B17" i="14" l="1"/>
  <c r="L18" i="14" l="1"/>
  <c r="K18" i="14" l="1"/>
  <c r="H18" i="14"/>
  <c r="G18" i="14" s="1"/>
  <c r="E18" i="14" l="1"/>
  <c r="D18" i="14" s="1"/>
  <c r="J19" i="14" s="1"/>
  <c r="I19" i="14" s="1"/>
  <c r="B18" i="14" l="1"/>
  <c r="L19" i="14" l="1"/>
  <c r="H19" i="14" s="1"/>
  <c r="G19" i="14" l="1"/>
  <c r="E19" i="14"/>
  <c r="K19" i="14"/>
  <c r="D19" i="14" l="1"/>
  <c r="J20" i="14" s="1"/>
  <c r="I20" i="14" s="1"/>
  <c r="B19" i="14" l="1"/>
  <c r="L20" i="14" l="1"/>
  <c r="H20" i="14" s="1"/>
  <c r="G20" i="14" l="1"/>
  <c r="E20" i="14"/>
  <c r="K20" i="14"/>
  <c r="D20" i="14" l="1"/>
  <c r="J21" i="14" s="1"/>
  <c r="I21" i="14" s="1"/>
  <c r="B20" i="14" l="1"/>
  <c r="L21" i="14" l="1"/>
  <c r="K21" i="14" l="1"/>
  <c r="H21" i="14"/>
  <c r="E21" i="14" s="1"/>
  <c r="G21" i="14" l="1"/>
  <c r="D21" i="14"/>
  <c r="J22" i="14" s="1"/>
  <c r="I22" i="14" s="1"/>
  <c r="B21" i="14" l="1"/>
  <c r="L22" i="14" l="1"/>
  <c r="H22" i="14" s="1"/>
  <c r="G22" i="14" l="1"/>
  <c r="E22" i="14"/>
  <c r="K22" i="14"/>
  <c r="D22" i="14" l="1"/>
  <c r="J23" i="14" s="1"/>
  <c r="I23" i="14" s="1"/>
  <c r="B22" i="14" l="1"/>
  <c r="L23" i="14" l="1"/>
  <c r="H23" i="14" s="1"/>
  <c r="G23" i="14" l="1"/>
  <c r="E23" i="14"/>
  <c r="K23" i="14"/>
  <c r="D23" i="14" l="1"/>
  <c r="J24" i="14" s="1"/>
  <c r="I24" i="14" s="1"/>
  <c r="B23" i="14" l="1"/>
  <c r="L24" i="14" l="1"/>
  <c r="H24" i="14" s="1"/>
  <c r="G24" i="14" l="1"/>
  <c r="E24" i="14"/>
  <c r="K24" i="14"/>
  <c r="D24" i="14" l="1"/>
  <c r="J25" i="14" s="1"/>
  <c r="I25" i="14" s="1"/>
  <c r="B24" i="14" l="1"/>
  <c r="L25" i="14" l="1"/>
  <c r="H25" i="14" s="1"/>
  <c r="K25" i="14" l="1"/>
  <c r="G25" i="14"/>
  <c r="E25" i="14"/>
  <c r="D25" i="14" l="1"/>
  <c r="J26" i="14" s="1"/>
  <c r="I26" i="14" s="1"/>
  <c r="B25" i="14" l="1"/>
  <c r="L26" i="14" l="1"/>
  <c r="K26" i="14" l="1"/>
  <c r="H26" i="14"/>
  <c r="G26" i="14" s="1"/>
  <c r="E26" i="14" l="1"/>
  <c r="D26" i="14" s="1"/>
  <c r="J27" i="14" s="1"/>
  <c r="I27" i="14" s="1"/>
  <c r="B26" i="14" l="1"/>
  <c r="L27" i="14" l="1"/>
  <c r="H27" i="14" s="1"/>
  <c r="G27" i="14" l="1"/>
  <c r="E27" i="14"/>
  <c r="K27" i="14"/>
  <c r="D27" i="14" l="1"/>
  <c r="J28" i="14" s="1"/>
  <c r="I28" i="14" s="1"/>
  <c r="B27" i="14" l="1"/>
  <c r="L28" i="14" l="1"/>
  <c r="H28" i="14" s="1"/>
  <c r="G28" i="14" l="1"/>
  <c r="E28" i="14"/>
  <c r="K28" i="14"/>
  <c r="D28" i="14" l="1"/>
  <c r="J29" i="14" s="1"/>
  <c r="I29" i="14" s="1"/>
  <c r="B28" i="14" l="1"/>
  <c r="L29" i="14" l="1"/>
  <c r="H29" i="14" s="1"/>
  <c r="K29" i="14" l="1"/>
  <c r="G29" i="14"/>
  <c r="E29" i="14"/>
  <c r="D29" i="14" l="1"/>
  <c r="J30" i="14" s="1"/>
  <c r="I30" i="14" s="1"/>
  <c r="B29" i="14" l="1"/>
  <c r="L30" i="14" l="1"/>
  <c r="H30" i="14" s="1"/>
  <c r="G30" i="14" l="1"/>
  <c r="E30" i="14"/>
  <c r="K30" i="14"/>
  <c r="D30" i="14" l="1"/>
  <c r="J31" i="14" s="1"/>
  <c r="I31" i="14" s="1"/>
  <c r="B30" i="14" l="1"/>
  <c r="L31" i="14" l="1"/>
  <c r="K31" i="14" l="1"/>
  <c r="H31" i="14"/>
  <c r="G31" i="14" s="1"/>
  <c r="E31" i="14" l="1"/>
  <c r="D31" i="14" s="1"/>
  <c r="J32" i="14" s="1"/>
  <c r="I32" i="14" s="1"/>
  <c r="B31" i="14" l="1"/>
  <c r="L32" i="14" l="1"/>
  <c r="H32" i="14" s="1"/>
  <c r="G32" i="14" l="1"/>
  <c r="E32" i="14"/>
  <c r="K32" i="14"/>
  <c r="D32" i="14" l="1"/>
  <c r="J33" i="14" s="1"/>
  <c r="I33" i="14" s="1"/>
  <c r="B32" i="14" l="1"/>
  <c r="L33" i="14" l="1"/>
  <c r="K33" i="14" l="1"/>
  <c r="H33" i="14"/>
  <c r="G33" i="14" s="1"/>
  <c r="E33" i="14" l="1"/>
  <c r="D33" i="14" s="1"/>
  <c r="J34" i="14" s="1"/>
  <c r="I34" i="14" s="1"/>
  <c r="B33" i="14" l="1"/>
  <c r="L34" i="14" l="1"/>
  <c r="K34" i="14" l="1"/>
  <c r="H34" i="14"/>
  <c r="G34" i="14" s="1"/>
  <c r="E34" i="14" l="1"/>
  <c r="D34" i="14" s="1"/>
  <c r="J35" i="14" s="1"/>
  <c r="I35" i="14" s="1"/>
  <c r="B34" i="14" l="1"/>
  <c r="L35" i="14" l="1"/>
  <c r="H35" i="14" s="1"/>
  <c r="G35" i="14" l="1"/>
  <c r="E35" i="14"/>
  <c r="K35" i="14"/>
  <c r="D35" i="14" l="1"/>
  <c r="J36" i="14" s="1"/>
  <c r="I36" i="14" s="1"/>
  <c r="B35" i="14" l="1"/>
  <c r="L36" i="14" l="1"/>
  <c r="H36" i="14" s="1"/>
  <c r="G36" i="14" l="1"/>
  <c r="E36" i="14"/>
  <c r="K36" i="14"/>
  <c r="D36" i="14" l="1"/>
  <c r="J37" i="14" s="1"/>
  <c r="I37" i="14" s="1"/>
  <c r="B36" i="14" l="1"/>
  <c r="L37" i="14" l="1"/>
  <c r="H37" i="14" s="1"/>
  <c r="K37" i="14" l="1"/>
  <c r="G37" i="14"/>
  <c r="E37" i="14"/>
  <c r="D37" i="14" l="1"/>
  <c r="J38" i="14" s="1"/>
  <c r="I38" i="14" s="1"/>
  <c r="B37" i="14" l="1"/>
  <c r="L38" i="14" l="1"/>
  <c r="H38" i="14" s="1"/>
  <c r="G38" i="14" l="1"/>
  <c r="E38" i="14"/>
  <c r="K38" i="14"/>
  <c r="D38" i="14" l="1"/>
  <c r="J39" i="14" s="1"/>
  <c r="I39" i="14" s="1"/>
  <c r="B38" i="14" l="1"/>
  <c r="L39" i="14" l="1"/>
  <c r="K39" i="14" l="1"/>
  <c r="H39" i="14"/>
  <c r="G39" i="14" s="1"/>
  <c r="E39" i="14" l="1"/>
  <c r="D39" i="14" s="1"/>
  <c r="J40" i="14" s="1"/>
  <c r="I40" i="14" s="1"/>
  <c r="B39" i="14" l="1"/>
  <c r="L40" i="14" l="1"/>
  <c r="H40" i="14" s="1"/>
  <c r="G40" i="14" l="1"/>
  <c r="E40" i="14"/>
  <c r="K40" i="14"/>
  <c r="D40" i="14" l="1"/>
  <c r="J41" i="14" s="1"/>
  <c r="I41" i="14" s="1"/>
  <c r="B40" i="14" l="1"/>
  <c r="L41" i="14" l="1"/>
  <c r="H41" i="14" s="1"/>
  <c r="G41" i="14" l="1"/>
  <c r="E41" i="14"/>
  <c r="K41" i="14"/>
  <c r="D41" i="14" l="1"/>
  <c r="J42" i="14" s="1"/>
  <c r="I42" i="14" s="1"/>
  <c r="B41" i="14" l="1"/>
  <c r="L42" i="14" l="1"/>
  <c r="K42" i="14" l="1"/>
  <c r="H42" i="14"/>
  <c r="G42" i="14" s="1"/>
  <c r="E42" i="14" l="1"/>
  <c r="D42" i="14" s="1"/>
  <c r="J43" i="14" s="1"/>
  <c r="I43" i="14" s="1"/>
  <c r="B42" i="14" l="1"/>
  <c r="L43" i="14" l="1"/>
  <c r="H43" i="14" s="1"/>
  <c r="G43" i="14" l="1"/>
  <c r="E43" i="14"/>
  <c r="K43" i="14"/>
  <c r="D43" i="14" l="1"/>
  <c r="J44" i="14" s="1"/>
  <c r="I44" i="14" s="1"/>
  <c r="B43" i="14" l="1"/>
  <c r="L44" i="14" l="1"/>
  <c r="H44" i="14" s="1"/>
  <c r="G44" i="14" l="1"/>
  <c r="E44" i="14"/>
  <c r="K44" i="14"/>
  <c r="D44" i="14" l="1"/>
  <c r="J45" i="14" s="1"/>
  <c r="I45" i="14" s="1"/>
  <c r="B44" i="14" l="1"/>
  <c r="L45" i="14" l="1"/>
  <c r="K45" i="14" l="1"/>
  <c r="H45" i="14"/>
  <c r="G45" i="14" s="1"/>
  <c r="E45" i="14" l="1"/>
  <c r="D45" i="14" s="1"/>
  <c r="J46" i="14" s="1"/>
  <c r="I46" i="14" s="1"/>
  <c r="B45" i="14" l="1"/>
  <c r="L46" i="14" l="1"/>
  <c r="H46" i="14" s="1"/>
  <c r="G46" i="14" l="1"/>
  <c r="E46" i="14"/>
  <c r="K46" i="14"/>
  <c r="D46" i="14" l="1"/>
  <c r="J47" i="14" s="1"/>
  <c r="I47" i="14" s="1"/>
  <c r="B46" i="14" l="1"/>
  <c r="L47" i="14" l="1"/>
  <c r="K47" i="14" l="1"/>
  <c r="H47" i="14"/>
  <c r="G47" i="14" s="1"/>
  <c r="E47" i="14" l="1"/>
  <c r="D47" i="14" s="1"/>
  <c r="J48" i="14" s="1"/>
  <c r="I48" i="14" s="1"/>
  <c r="B47" i="14" l="1"/>
  <c r="L48" i="14" l="1"/>
  <c r="H48" i="14" s="1"/>
  <c r="G48" i="14" l="1"/>
  <c r="E48" i="14"/>
  <c r="K48" i="14"/>
  <c r="D48" i="14" l="1"/>
  <c r="J49" i="14" s="1"/>
  <c r="I49" i="14" s="1"/>
  <c r="B48" i="14" l="1"/>
  <c r="L49" i="14" l="1"/>
  <c r="H49" i="14" s="1"/>
  <c r="G49" i="14" l="1"/>
  <c r="E49" i="14"/>
  <c r="K49" i="14"/>
  <c r="D49" i="14" l="1"/>
  <c r="J50" i="14" s="1"/>
  <c r="I50" i="14" s="1"/>
  <c r="B49" i="14" l="1"/>
  <c r="L50" i="14" l="1"/>
  <c r="H50" i="14" s="1"/>
  <c r="K50" i="14" l="1"/>
  <c r="G50" i="14"/>
  <c r="E50" i="14"/>
  <c r="D50" i="14" l="1"/>
  <c r="J51" i="14" s="1"/>
  <c r="I51" i="14" s="1"/>
  <c r="B50" i="14" l="1"/>
  <c r="L51" i="14" l="1"/>
  <c r="H51" i="14" s="1"/>
  <c r="G51" i="14" l="1"/>
  <c r="E51" i="14"/>
  <c r="K51" i="14"/>
  <c r="D51" i="14" l="1"/>
  <c r="J52" i="14" s="1"/>
  <c r="I52" i="14" s="1"/>
  <c r="B51" i="14" l="1"/>
  <c r="L52" i="14" l="1"/>
  <c r="H52" i="14" s="1"/>
  <c r="G52" i="14" l="1"/>
  <c r="E52" i="14"/>
  <c r="K52" i="14"/>
  <c r="D52" i="14" l="1"/>
  <c r="J53" i="14" s="1"/>
  <c r="I53" i="14" s="1"/>
  <c r="B52" i="14" l="1"/>
  <c r="L53" i="14" l="1"/>
  <c r="K53" i="14" l="1"/>
  <c r="H53" i="14"/>
  <c r="G53" i="14" s="1"/>
  <c r="E53" i="14" l="1"/>
  <c r="D53" i="14" s="1"/>
  <c r="J54" i="14" s="1"/>
  <c r="I54" i="14" s="1"/>
  <c r="B53" i="14" l="1"/>
  <c r="L54" i="14" l="1"/>
  <c r="H54" i="14" s="1"/>
  <c r="G54" i="14" l="1"/>
  <c r="E54" i="14"/>
  <c r="K54" i="14"/>
  <c r="D54" i="14" l="1"/>
  <c r="J55" i="14" s="1"/>
  <c r="I55" i="14" s="1"/>
  <c r="B54" i="14" l="1"/>
  <c r="L55" i="14" l="1"/>
  <c r="K55" i="14" l="1"/>
  <c r="H55" i="14"/>
  <c r="G55" i="14" s="1"/>
  <c r="E55" i="14" l="1"/>
  <c r="D55" i="14" s="1"/>
  <c r="J56" i="14" s="1"/>
  <c r="I56" i="14" s="1"/>
  <c r="B55" i="14" l="1"/>
  <c r="L56" i="14" l="1"/>
  <c r="H56" i="14" s="1"/>
  <c r="G56" i="14" l="1"/>
  <c r="E56" i="14"/>
  <c r="K56" i="14"/>
  <c r="D56" i="14" l="1"/>
  <c r="J57" i="14" s="1"/>
  <c r="I57" i="14" s="1"/>
  <c r="B56" i="14" l="1"/>
  <c r="L57" i="14" l="1"/>
  <c r="H57" i="14" s="1"/>
  <c r="G57" i="14" l="1"/>
  <c r="E57" i="14"/>
  <c r="K57" i="14"/>
  <c r="D57" i="14" l="1"/>
  <c r="J58" i="14" s="1"/>
  <c r="I58" i="14" s="1"/>
  <c r="B57" i="14" l="1"/>
  <c r="L58" i="14" l="1"/>
  <c r="K58" i="14" l="1"/>
  <c r="H58" i="14"/>
  <c r="G58" i="14" s="1"/>
  <c r="E58" i="14" l="1"/>
  <c r="D58" i="14" s="1"/>
  <c r="J59" i="14" s="1"/>
  <c r="I59" i="14" s="1"/>
  <c r="B58" i="14" l="1"/>
  <c r="L59" i="14" l="1"/>
  <c r="H59" i="14" s="1"/>
  <c r="G59" i="14" l="1"/>
  <c r="E59" i="14"/>
  <c r="K59" i="14"/>
  <c r="D59" i="14" l="1"/>
  <c r="J60" i="14" s="1"/>
  <c r="I60" i="14" s="1"/>
  <c r="B59" i="14" l="1"/>
  <c r="L60" i="14" l="1"/>
  <c r="H60" i="14" s="1"/>
  <c r="G60" i="14" l="1"/>
  <c r="E60" i="14"/>
  <c r="K60" i="14"/>
  <c r="D60" i="14" l="1"/>
  <c r="J61" i="14" s="1"/>
  <c r="I61" i="14" s="1"/>
  <c r="B60" i="14" l="1"/>
  <c r="L61" i="14" l="1"/>
  <c r="H61" i="14" s="1"/>
  <c r="G61" i="14" l="1"/>
  <c r="E61" i="14"/>
  <c r="K61" i="14"/>
  <c r="D61" i="14" l="1"/>
  <c r="J62" i="14" s="1"/>
  <c r="I62" i="14" s="1"/>
  <c r="B61" i="14" l="1"/>
  <c r="L62" i="14" l="1"/>
  <c r="H62" i="14" s="1"/>
  <c r="G62" i="14" l="1"/>
  <c r="E62" i="14"/>
  <c r="K62" i="14"/>
  <c r="D62" i="14" l="1"/>
  <c r="J63" i="14" s="1"/>
  <c r="I63" i="14" s="1"/>
  <c r="B62" i="14" l="1"/>
  <c r="L63" i="14" l="1"/>
  <c r="K63" i="14" l="1"/>
  <c r="H63" i="14"/>
  <c r="G63" i="14" s="1"/>
  <c r="E63" i="14" l="1"/>
  <c r="D63" i="14" s="1"/>
  <c r="J64" i="14" s="1"/>
  <c r="I64" i="14" s="1"/>
  <c r="B63" i="14" l="1"/>
  <c r="L64" i="14" l="1"/>
  <c r="H64" i="14" s="1"/>
  <c r="G64" i="14" l="1"/>
  <c r="E64" i="14"/>
  <c r="K64" i="14"/>
  <c r="D64" i="14" l="1"/>
  <c r="J65" i="14" s="1"/>
  <c r="I65" i="14" s="1"/>
  <c r="B64" i="14" l="1"/>
  <c r="L65" i="14" l="1"/>
  <c r="H65" i="14" s="1"/>
  <c r="G65" i="14" l="1"/>
  <c r="E65" i="14"/>
  <c r="K65" i="14"/>
  <c r="D65" i="14" l="1"/>
  <c r="J66" i="14" s="1"/>
  <c r="I66" i="14" s="1"/>
  <c r="B65" i="14" l="1"/>
  <c r="L66" i="14" l="1"/>
  <c r="K66" i="14" s="1"/>
  <c r="H66" i="14" l="1"/>
  <c r="E66" i="14" s="1"/>
  <c r="G66" i="14" l="1"/>
  <c r="D66" i="14"/>
  <c r="J67" i="14" s="1"/>
  <c r="I67" i="14" s="1"/>
  <c r="B66" i="14" l="1"/>
  <c r="L67" i="14" l="1"/>
  <c r="H67" i="14" s="1"/>
  <c r="G67" i="14" l="1"/>
  <c r="E67" i="14"/>
  <c r="K67" i="14"/>
  <c r="D67" i="14" l="1"/>
  <c r="J68" i="14" s="1"/>
  <c r="I68" i="14" s="1"/>
  <c r="B67" i="14" l="1"/>
  <c r="L68" i="14" l="1"/>
  <c r="H68" i="14" s="1"/>
  <c r="G68" i="14" l="1"/>
  <c r="E68" i="14"/>
  <c r="K68" i="14"/>
  <c r="D68" i="14" l="1"/>
  <c r="J69" i="14" s="1"/>
  <c r="I69" i="14" s="1"/>
  <c r="B68" i="14" l="1"/>
  <c r="L69" i="14" l="1"/>
  <c r="H69" i="14" s="1"/>
  <c r="G69" i="14" l="1"/>
  <c r="E69" i="14"/>
  <c r="K69" i="14"/>
  <c r="D69" i="14" l="1"/>
  <c r="J70" i="14" s="1"/>
  <c r="I70" i="14" s="1"/>
  <c r="B69" i="14" l="1"/>
  <c r="L70" i="14" l="1"/>
  <c r="H70" i="14" s="1"/>
  <c r="G70" i="14" l="1"/>
  <c r="E70" i="14"/>
  <c r="K70" i="14"/>
  <c r="D70" i="14" l="1"/>
  <c r="J71" i="14" s="1"/>
  <c r="I71" i="14" s="1"/>
  <c r="B70" i="14" l="1"/>
  <c r="L71" i="14" l="1"/>
  <c r="H71" i="14" s="1"/>
  <c r="K71" i="14" l="1"/>
  <c r="G71" i="14"/>
  <c r="E71" i="14"/>
  <c r="D71" i="14" l="1"/>
  <c r="J72" i="14" s="1"/>
  <c r="I72" i="14" s="1"/>
  <c r="B71" i="14" l="1"/>
  <c r="L72" i="14" l="1"/>
  <c r="H72" i="14" s="1"/>
  <c r="K72" i="14" l="1"/>
  <c r="G72" i="14"/>
  <c r="E72" i="14"/>
  <c r="D72" i="14" l="1"/>
  <c r="J73" i="14" s="1"/>
  <c r="I73" i="14" s="1"/>
  <c r="B72" i="14" l="1"/>
  <c r="L73" i="14" l="1"/>
  <c r="H73" i="14" s="1"/>
  <c r="K73" i="14" l="1"/>
  <c r="G73" i="14"/>
  <c r="E73" i="14"/>
  <c r="D73" i="14" l="1"/>
  <c r="J74" i="14" s="1"/>
  <c r="I74" i="14" s="1"/>
  <c r="B73" i="14" l="1"/>
  <c r="L74" i="14" l="1"/>
  <c r="K74" i="14" l="1"/>
  <c r="H74" i="14"/>
  <c r="E74" i="14" l="1"/>
  <c r="D74" i="14" s="1"/>
  <c r="J75" i="14" s="1"/>
  <c r="I75" i="14" s="1"/>
  <c r="G74" i="14"/>
  <c r="B74" i="14" l="1"/>
  <c r="L75" i="14" l="1"/>
  <c r="K75" i="14" l="1"/>
  <c r="H75" i="14"/>
  <c r="E75" i="14" l="1"/>
  <c r="D75" i="14" s="1"/>
  <c r="J76" i="14" s="1"/>
  <c r="I76" i="14" s="1"/>
  <c r="G75" i="14"/>
  <c r="B75" i="14" l="1"/>
  <c r="L76" i="14" l="1"/>
  <c r="K76" i="14" s="1"/>
  <c r="H76" i="14" l="1"/>
  <c r="E76" i="14" l="1"/>
  <c r="D76" i="14" s="1"/>
  <c r="J77" i="14" s="1"/>
  <c r="I77" i="14" s="1"/>
  <c r="G76" i="14"/>
  <c r="B76" i="14" l="1"/>
  <c r="L77" i="14" l="1"/>
  <c r="K77" i="14" l="1"/>
  <c r="H77" i="14"/>
  <c r="G77" i="14" l="1"/>
  <c r="E77" i="14"/>
  <c r="D77" i="14" l="1"/>
  <c r="J78" i="14" s="1"/>
  <c r="I78" i="14" s="1"/>
  <c r="B77" i="14" l="1"/>
  <c r="L78" i="14" l="1"/>
  <c r="K78" i="14" l="1"/>
  <c r="H78" i="14"/>
  <c r="E78" i="14" l="1"/>
  <c r="D78" i="14" s="1"/>
  <c r="J79" i="14" s="1"/>
  <c r="I79" i="14" s="1"/>
  <c r="G78" i="14"/>
  <c r="B78" i="14" l="1"/>
  <c r="L79" i="14" l="1"/>
  <c r="K79" i="14" l="1"/>
  <c r="H79" i="14"/>
  <c r="E79" i="14" l="1"/>
  <c r="D79" i="14" s="1"/>
  <c r="J80" i="14" s="1"/>
  <c r="I80" i="14" s="1"/>
  <c r="G79" i="14"/>
  <c r="B79" i="14" l="1"/>
  <c r="L80" i="14" l="1"/>
  <c r="K80" i="14" l="1"/>
  <c r="H80" i="14"/>
  <c r="G80" i="14" l="1"/>
  <c r="E80" i="14"/>
  <c r="D80" i="14" s="1"/>
  <c r="J81" i="14" s="1"/>
  <c r="I81" i="14" s="1"/>
  <c r="B80" i="14" l="1"/>
  <c r="L81" i="14" l="1"/>
  <c r="K81" i="14" s="1"/>
  <c r="H81" i="14" l="1"/>
  <c r="E81" i="14" l="1"/>
  <c r="D81" i="14" s="1"/>
  <c r="J82" i="14" s="1"/>
  <c r="I82" i="14" s="1"/>
  <c r="G81" i="14"/>
  <c r="B81" i="14" l="1"/>
  <c r="L82" i="14" l="1"/>
  <c r="H82" i="14" s="1"/>
  <c r="K82" i="14" l="1"/>
  <c r="G82" i="14"/>
  <c r="E82" i="14"/>
  <c r="D82" i="14" l="1"/>
  <c r="J83" i="14" s="1"/>
  <c r="I83" i="14" s="1"/>
  <c r="B82" i="14" l="1"/>
  <c r="L83" i="14" l="1"/>
  <c r="K83" i="14" s="1"/>
  <c r="H83" i="14" l="1"/>
  <c r="G83" i="14" l="1"/>
  <c r="E83" i="14"/>
  <c r="D83" i="14" s="1"/>
  <c r="J84" i="14" s="1"/>
  <c r="I84" i="14" s="1"/>
  <c r="B83" i="14" l="1"/>
  <c r="L84" i="14" l="1"/>
  <c r="K84" i="14" l="1"/>
  <c r="H84" i="14"/>
  <c r="G84" i="14" s="1"/>
  <c r="E84" i="14" l="1"/>
  <c r="D84" i="14" s="1"/>
  <c r="J85" i="14" s="1"/>
  <c r="I85" i="14" s="1"/>
  <c r="B84" i="14" l="1"/>
  <c r="L85" i="14" l="1"/>
  <c r="H85" i="14" s="1"/>
  <c r="K85" i="14" l="1"/>
  <c r="G85" i="14"/>
  <c r="E85" i="14"/>
  <c r="D85" i="14" l="1"/>
  <c r="J86" i="14" s="1"/>
  <c r="I86" i="14" s="1"/>
  <c r="B85" i="14" l="1"/>
  <c r="L86" i="14" l="1"/>
  <c r="K86" i="14" s="1"/>
  <c r="H86" i="14" l="1"/>
  <c r="G86" i="14" l="1"/>
  <c r="E86" i="14"/>
  <c r="D86" i="14" s="1"/>
  <c r="J87" i="14" s="1"/>
  <c r="I87" i="14" s="1"/>
  <c r="B86" i="14" l="1"/>
  <c r="L87" i="14" l="1"/>
  <c r="K87" i="14" l="1"/>
  <c r="H87" i="14"/>
  <c r="G87" i="14" l="1"/>
  <c r="E87" i="14"/>
  <c r="D87" i="14" l="1"/>
  <c r="J88" i="14" s="1"/>
  <c r="I88" i="14" s="1"/>
  <c r="B87" i="14" l="1"/>
  <c r="L88" i="14" l="1"/>
  <c r="K88" i="14" l="1"/>
  <c r="H88" i="14"/>
  <c r="G88" i="14" l="1"/>
  <c r="E88" i="14"/>
  <c r="D88" i="14" s="1"/>
  <c r="J89" i="14" s="1"/>
  <c r="I89" i="14" s="1"/>
  <c r="B88" i="14" l="1"/>
  <c r="L89" i="14" l="1"/>
  <c r="H89" i="14" s="1"/>
  <c r="K89" i="14" l="1"/>
  <c r="G89" i="14"/>
  <c r="E89" i="14"/>
  <c r="D89" i="14" l="1"/>
  <c r="J90" i="14" s="1"/>
  <c r="I90" i="14" s="1"/>
  <c r="B89" i="14" l="1"/>
  <c r="L90" i="14" l="1"/>
  <c r="K90" i="14" l="1"/>
  <c r="H90" i="14"/>
  <c r="G90" i="14" l="1"/>
  <c r="E90" i="14"/>
  <c r="D90" i="14" s="1"/>
  <c r="J91" i="14" s="1"/>
  <c r="I91" i="14" s="1"/>
  <c r="B90" i="14" l="1"/>
  <c r="L91" i="14" l="1"/>
  <c r="K91" i="14" l="1"/>
  <c r="H91" i="14"/>
  <c r="G91" i="14" s="1"/>
  <c r="E91" i="14" l="1"/>
  <c r="D91" i="14" s="1"/>
  <c r="J92" i="14" s="1"/>
  <c r="I92" i="14" s="1"/>
  <c r="B91" i="14" l="1"/>
  <c r="L92" i="14" l="1"/>
  <c r="H92" i="14" s="1"/>
  <c r="K92" i="14" l="1"/>
  <c r="G92" i="14"/>
  <c r="E92" i="14"/>
  <c r="D92" i="14" l="1"/>
  <c r="J93" i="14" s="1"/>
  <c r="I93" i="14" s="1"/>
  <c r="B92" i="14" l="1"/>
  <c r="L93" i="14" l="1"/>
  <c r="H93" i="14" s="1"/>
  <c r="K93" i="14" l="1"/>
  <c r="G93" i="14"/>
  <c r="E93" i="14"/>
  <c r="D93" i="14" l="1"/>
  <c r="J94" i="14" s="1"/>
  <c r="I94" i="14" s="1"/>
  <c r="B93" i="14" l="1"/>
  <c r="L94" i="14" l="1"/>
  <c r="K94" i="14" s="1"/>
  <c r="H94" i="14" l="1"/>
  <c r="G94" i="14" s="1"/>
  <c r="E94" i="14" l="1"/>
  <c r="D94" i="14" s="1"/>
  <c r="J95" i="14" s="1"/>
  <c r="I95" i="14" s="1"/>
  <c r="B94" i="14" l="1"/>
  <c r="L95" i="14" l="1"/>
  <c r="K95" i="14" l="1"/>
  <c r="H95" i="14"/>
  <c r="G95" i="14" l="1"/>
  <c r="E95" i="14"/>
  <c r="D95" i="14" s="1"/>
  <c r="J96" i="14" s="1"/>
  <c r="I96" i="14" s="1"/>
  <c r="B95" i="14" l="1"/>
  <c r="L96" i="14" l="1"/>
  <c r="K96" i="14" l="1"/>
  <c r="H96" i="14"/>
  <c r="G96" i="14" l="1"/>
  <c r="E96" i="14"/>
  <c r="D96" i="14" l="1"/>
  <c r="J97" i="14" s="1"/>
  <c r="I97" i="14" s="1"/>
  <c r="B96" i="14" l="1"/>
  <c r="L97" i="14" l="1"/>
  <c r="K97" i="14" s="1"/>
  <c r="H97" i="14" l="1"/>
  <c r="G97" i="14" l="1"/>
  <c r="E97" i="14"/>
  <c r="D97" i="14" s="1"/>
  <c r="J98" i="14" s="1"/>
  <c r="I98" i="14" s="1"/>
  <c r="B97" i="14" l="1"/>
  <c r="L98" i="14" l="1"/>
  <c r="K98" i="14" l="1"/>
  <c r="H98" i="14"/>
  <c r="G98" i="14" l="1"/>
  <c r="E98" i="14"/>
  <c r="D98" i="14" s="1"/>
  <c r="J99" i="14" s="1"/>
  <c r="I99" i="14" s="1"/>
  <c r="B98" i="14" l="1"/>
  <c r="L99" i="14" l="1"/>
  <c r="K99" i="14" l="1"/>
  <c r="H99" i="14"/>
  <c r="G99" i="14" s="1"/>
  <c r="E99" i="14" l="1"/>
  <c r="D99" i="14" s="1"/>
  <c r="J100" i="14" s="1"/>
  <c r="I100" i="14" s="1"/>
  <c r="B99" i="14" l="1"/>
  <c r="L100" i="14" l="1"/>
  <c r="H100" i="14" s="1"/>
  <c r="K100" i="14" l="1"/>
  <c r="G100" i="14"/>
  <c r="E100" i="14"/>
  <c r="D100" i="14" l="1"/>
  <c r="J101" i="14" s="1"/>
  <c r="I101" i="14" s="1"/>
  <c r="B100" i="14" l="1"/>
  <c r="L101" i="14" l="1"/>
  <c r="K101" i="14" l="1"/>
  <c r="H101" i="14"/>
  <c r="G101" i="14" l="1"/>
  <c r="E101" i="14"/>
  <c r="D101" i="14" l="1"/>
  <c r="J102" i="14" s="1"/>
  <c r="I102" i="14" s="1"/>
  <c r="B101" i="14" l="1"/>
  <c r="L102" i="14" l="1"/>
  <c r="K102" i="14" s="1"/>
  <c r="H102" i="14" l="1"/>
  <c r="G102" i="14" l="1"/>
  <c r="E102" i="14"/>
  <c r="D102" i="14" l="1"/>
  <c r="J103" i="14" s="1"/>
  <c r="I103" i="14" s="1"/>
  <c r="B102" i="14" l="1"/>
  <c r="L103" i="14" l="1"/>
  <c r="K103" i="14" l="1"/>
  <c r="H103" i="14"/>
  <c r="G103" i="14" l="1"/>
  <c r="E103" i="14"/>
  <c r="D103" i="14" l="1"/>
  <c r="J104" i="14" s="1"/>
  <c r="I104" i="14" s="1"/>
  <c r="B103" i="14" l="1"/>
  <c r="L104" i="14" l="1"/>
  <c r="K104" i="14" l="1"/>
  <c r="H104" i="14"/>
  <c r="G104" i="14" s="1"/>
  <c r="E104" i="14" l="1"/>
  <c r="D104" i="14" s="1"/>
  <c r="J105" i="14" s="1"/>
  <c r="I105" i="14" s="1"/>
  <c r="B104" i="14" l="1"/>
  <c r="L105" i="14" l="1"/>
  <c r="H105" i="14" s="1"/>
  <c r="K105" i="14" l="1"/>
  <c r="G105" i="14"/>
  <c r="E105" i="14"/>
  <c r="D105" i="14" l="1"/>
  <c r="J106" i="14" l="1"/>
  <c r="I106" i="14" s="1"/>
  <c r="B105" i="14"/>
  <c r="L106" i="14" l="1"/>
  <c r="H106" i="14" s="1"/>
  <c r="K106" i="14" l="1"/>
  <c r="G106" i="14"/>
  <c r="E106" i="14"/>
  <c r="D106" i="14" l="1"/>
  <c r="B106" i="14" l="1"/>
  <c r="J107" i="14"/>
  <c r="I107" i="14" l="1"/>
  <c r="L107" i="14"/>
  <c r="K107" i="14" l="1"/>
  <c r="H107" i="14"/>
  <c r="G107" i="14" s="1"/>
  <c r="E107" i="14" l="1"/>
  <c r="D107" i="14" s="1"/>
  <c r="J108" i="14" l="1"/>
  <c r="B107" i="14"/>
  <c r="L108" i="14" l="1"/>
  <c r="I108" i="14"/>
  <c r="K108" i="14" l="1"/>
  <c r="H108" i="14"/>
  <c r="G108" i="14" s="1"/>
  <c r="E108" i="14" l="1"/>
  <c r="D108" i="14" s="1"/>
  <c r="J109" i="14" l="1"/>
  <c r="B108" i="14"/>
  <c r="L109" i="14" l="1"/>
  <c r="I109" i="14"/>
  <c r="K109" i="14" l="1"/>
  <c r="H109" i="14"/>
  <c r="G109" i="14" s="1"/>
  <c r="E109" i="14" l="1"/>
  <c r="D109" i="14" s="1"/>
  <c r="J110" i="14" l="1"/>
  <c r="B109" i="14"/>
  <c r="I110" i="14" l="1"/>
  <c r="L110" i="14"/>
  <c r="K110" i="14" l="1"/>
  <c r="H110" i="14"/>
  <c r="G110" i="14" l="1"/>
  <c r="E110" i="14"/>
  <c r="D110" i="14" l="1"/>
  <c r="B110" i="14" l="1"/>
  <c r="J111" i="14"/>
  <c r="I111" i="14" l="1"/>
  <c r="L111" i="14"/>
  <c r="K111" i="14" l="1"/>
  <c r="H111" i="14"/>
  <c r="G111" i="14" s="1"/>
  <c r="E111" i="14" l="1"/>
  <c r="D111" i="14" s="1"/>
  <c r="J112" i="14" l="1"/>
  <c r="B111" i="14"/>
  <c r="I112" i="14" l="1"/>
  <c r="L112" i="14"/>
  <c r="K112" i="14" l="1"/>
  <c r="H112" i="14"/>
  <c r="G112" i="14" s="1"/>
  <c r="E112" i="14" l="1"/>
  <c r="D112" i="14" s="1"/>
  <c r="B112" i="14" l="1"/>
  <c r="J113" i="14"/>
  <c r="I113" i="14" l="1"/>
  <c r="L113" i="14"/>
  <c r="K113" i="14" l="1"/>
  <c r="H113" i="14"/>
  <c r="G113" i="14" s="1"/>
  <c r="E113" i="14" l="1"/>
  <c r="D113" i="14" s="1"/>
  <c r="B113" i="14" l="1"/>
  <c r="J114" i="14"/>
  <c r="L114" i="14" l="1"/>
  <c r="I114" i="14"/>
  <c r="K114" i="14" l="1"/>
  <c r="H114" i="14"/>
  <c r="G114" i="14" s="1"/>
  <c r="E114" i="14" l="1"/>
  <c r="D114" i="14" s="1"/>
  <c r="B114" i="14" l="1"/>
  <c r="J115" i="14"/>
  <c r="I115" i="14" l="1"/>
  <c r="L115" i="14"/>
  <c r="K115" i="14" l="1"/>
  <c r="H115" i="14"/>
  <c r="G115" i="14" s="1"/>
  <c r="E115" i="14" l="1"/>
  <c r="D115" i="14" s="1"/>
  <c r="J116" i="14" l="1"/>
  <c r="B115" i="14"/>
  <c r="I116" i="14" l="1"/>
  <c r="L116" i="14"/>
  <c r="K116" i="14" l="1"/>
  <c r="H116" i="14"/>
  <c r="G116" i="14" s="1"/>
  <c r="E116" i="14" l="1"/>
  <c r="D116" i="14" s="1"/>
  <c r="J117" i="14" l="1"/>
  <c r="B116" i="14"/>
  <c r="L117" i="14" l="1"/>
  <c r="H117" i="14" s="1"/>
  <c r="I117" i="14"/>
  <c r="K117" i="14" l="1"/>
  <c r="G117" i="14"/>
  <c r="E117" i="14"/>
  <c r="D117" i="14" l="1"/>
  <c r="J118" i="14" l="1"/>
  <c r="B117" i="14"/>
  <c r="I118" i="14" l="1"/>
  <c r="L118" i="14"/>
  <c r="K118" i="14" l="1"/>
  <c r="H118" i="14"/>
  <c r="G118" i="14" s="1"/>
  <c r="E118" i="14" l="1"/>
  <c r="D118" i="14" s="1"/>
  <c r="B118" i="14" l="1"/>
  <c r="J119" i="14"/>
  <c r="L119" i="14" l="1"/>
  <c r="H119" i="14" s="1"/>
  <c r="I119" i="14"/>
  <c r="K119" i="14" l="1"/>
  <c r="G119" i="14"/>
  <c r="E119" i="14"/>
  <c r="D119" i="14" l="1"/>
  <c r="J120" i="14" l="1"/>
  <c r="B119" i="14"/>
  <c r="L120" i="14" l="1"/>
  <c r="I120" i="14"/>
  <c r="K120" i="14" l="1"/>
  <c r="H120" i="14"/>
  <c r="G120" i="14" s="1"/>
  <c r="E120" i="14" l="1"/>
  <c r="D120" i="14" s="1"/>
  <c r="B120" i="14" l="1"/>
  <c r="J121" i="14"/>
  <c r="I121" i="14" l="1"/>
  <c r="L121" i="14"/>
  <c r="K121" i="14" l="1"/>
  <c r="H121" i="14"/>
  <c r="G121" i="14" l="1"/>
  <c r="E121" i="14"/>
  <c r="D121" i="14" l="1"/>
  <c r="B121" i="14" l="1"/>
  <c r="J122" i="14"/>
  <c r="L122" i="14" l="1"/>
  <c r="I122" i="14"/>
  <c r="K122" i="14" l="1"/>
  <c r="H122" i="14"/>
  <c r="G122" i="14" l="1"/>
  <c r="E122" i="14"/>
  <c r="D122" i="14" l="1"/>
  <c r="B122" i="14" l="1"/>
  <c r="J123" i="14"/>
  <c r="I123" i="14" l="1"/>
  <c r="L123" i="14"/>
  <c r="K123" i="14" s="1"/>
  <c r="H123" i="14" l="1"/>
  <c r="G123" i="14" l="1"/>
  <c r="E123" i="14"/>
  <c r="D123" i="14" l="1"/>
  <c r="J124" i="14" l="1"/>
  <c r="B123" i="14"/>
  <c r="L124" i="14" l="1"/>
  <c r="I124" i="14"/>
  <c r="K124" i="14" l="1"/>
  <c r="H124" i="14"/>
  <c r="G124" i="14" s="1"/>
  <c r="E124" i="14" l="1"/>
  <c r="D124" i="14" s="1"/>
  <c r="J125" i="14" l="1"/>
  <c r="B124" i="14"/>
  <c r="L125" i="14" l="1"/>
  <c r="I125" i="14"/>
  <c r="K125" i="14" l="1"/>
  <c r="H125" i="14"/>
  <c r="G125" i="14" s="1"/>
  <c r="E125" i="14" l="1"/>
  <c r="D125" i="14" s="1"/>
  <c r="J126" i="14" l="1"/>
  <c r="B125" i="14"/>
  <c r="I126" i="14" l="1"/>
  <c r="L126" i="14"/>
  <c r="K126" i="14" l="1"/>
  <c r="H126" i="14"/>
  <c r="G126" i="14" s="1"/>
  <c r="E126" i="14" l="1"/>
  <c r="D126" i="14" s="1"/>
  <c r="B126" i="14" l="1"/>
  <c r="J127" i="14"/>
  <c r="L127" i="14" l="1"/>
  <c r="I127" i="14"/>
  <c r="K127" i="14" l="1"/>
  <c r="H127" i="14"/>
  <c r="G127" i="14" s="1"/>
  <c r="E127" i="14" l="1"/>
  <c r="D127" i="14" s="1"/>
  <c r="J128" i="14" l="1"/>
  <c r="B127" i="14"/>
  <c r="L128" i="14" l="1"/>
  <c r="I128" i="14"/>
  <c r="K128" i="14" l="1"/>
  <c r="H128" i="14"/>
  <c r="E128" i="14" s="1"/>
  <c r="G128" i="14" l="1"/>
  <c r="D128" i="14"/>
  <c r="B128" i="14" l="1"/>
  <c r="J129" i="14"/>
  <c r="I129" i="14" l="1"/>
  <c r="L129" i="14"/>
  <c r="K129" i="14" l="1"/>
  <c r="H129" i="14"/>
  <c r="G129" i="14" s="1"/>
  <c r="E129" i="14" l="1"/>
  <c r="D129" i="14" s="1"/>
  <c r="B129" i="14" l="1"/>
  <c r="J130" i="14"/>
  <c r="L130" i="14" l="1"/>
  <c r="I130" i="14"/>
  <c r="K130" i="14" l="1"/>
  <c r="R14" i="14" s="1"/>
  <c r="R16" i="14" s="1"/>
  <c r="H130" i="14"/>
  <c r="G130" i="14" l="1"/>
  <c r="E130" i="14"/>
  <c r="D130" i="14" s="1"/>
  <c r="B130" i="14" s="1"/>
  <c r="R9" i="14" s="1"/>
  <c r="R10" i="14" l="1"/>
  <c r="A117" i="14"/>
  <c r="A124" i="14"/>
  <c r="A112" i="14"/>
  <c r="A110" i="14"/>
  <c r="A109" i="14"/>
  <c r="A126" i="14"/>
  <c r="A125" i="14"/>
  <c r="A113" i="14"/>
  <c r="A120" i="14"/>
  <c r="A118" i="14"/>
  <c r="A129" i="14"/>
  <c r="A121" i="14"/>
  <c r="A111" i="14"/>
  <c r="A122" i="14"/>
  <c r="A119" i="14"/>
  <c r="A130" i="14"/>
  <c r="A116" i="14"/>
  <c r="A128" i="14"/>
  <c r="A114" i="14"/>
  <c r="A123" i="14"/>
  <c r="A107" i="14"/>
  <c r="A127" i="14"/>
  <c r="A115" i="14"/>
  <c r="A108" i="14"/>
  <c r="A53" i="14"/>
  <c r="F53" i="14" s="1"/>
  <c r="M53" i="14" s="1"/>
  <c r="A87" i="14"/>
  <c r="F87" i="14" s="1"/>
  <c r="M87" i="14" s="1"/>
  <c r="A64" i="14"/>
  <c r="F64" i="14" s="1"/>
  <c r="M64" i="14" s="1"/>
  <c r="A99" i="14"/>
  <c r="F99" i="14" s="1"/>
  <c r="M99" i="14" s="1"/>
  <c r="A65" i="14"/>
  <c r="F65" i="14" s="1"/>
  <c r="M65" i="14" s="1"/>
  <c r="A60" i="14"/>
  <c r="F60" i="14" s="1"/>
  <c r="M60" i="14" s="1"/>
  <c r="A39" i="14"/>
  <c r="F39" i="14" s="1"/>
  <c r="M39" i="14" s="1"/>
  <c r="A17" i="14"/>
  <c r="F17" i="14" s="1"/>
  <c r="M17" i="14" s="1"/>
  <c r="A49" i="14"/>
  <c r="F49" i="14" s="1"/>
  <c r="M49" i="14" s="1"/>
  <c r="A73" i="14"/>
  <c r="F73" i="14" s="1"/>
  <c r="M73" i="14" s="1"/>
  <c r="A92" i="14"/>
  <c r="F92" i="14" s="1"/>
  <c r="M92" i="14" s="1"/>
  <c r="A51" i="14"/>
  <c r="F51" i="14" s="1"/>
  <c r="M51" i="14" s="1"/>
  <c r="A63" i="14"/>
  <c r="F63" i="14" s="1"/>
  <c r="M63" i="14" s="1"/>
  <c r="A106" i="14"/>
  <c r="F106" i="14" s="1"/>
  <c r="M106" i="14" s="1"/>
  <c r="A48" i="14"/>
  <c r="F48" i="14" s="1"/>
  <c r="M48" i="14" s="1"/>
  <c r="A30" i="14"/>
  <c r="F30" i="14" s="1"/>
  <c r="M30" i="14" s="1"/>
  <c r="A13" i="14"/>
  <c r="F13" i="14" s="1"/>
  <c r="M13" i="14" s="1"/>
  <c r="A23" i="14"/>
  <c r="F23" i="14" s="1"/>
  <c r="M23" i="14" s="1"/>
  <c r="A96" i="14"/>
  <c r="F96" i="14" s="1"/>
  <c r="M96" i="14" s="1"/>
  <c r="A36" i="14"/>
  <c r="F36" i="14" s="1"/>
  <c r="M36" i="14" s="1"/>
  <c r="A45" i="14"/>
  <c r="F45" i="14" s="1"/>
  <c r="M45" i="14" s="1"/>
  <c r="A102" i="14"/>
  <c r="F102" i="14" s="1"/>
  <c r="M102" i="14" s="1"/>
  <c r="A62" i="14"/>
  <c r="F62" i="14" s="1"/>
  <c r="M62" i="14" s="1"/>
  <c r="A84" i="14"/>
  <c r="F84" i="14" s="1"/>
  <c r="M84" i="14" s="1"/>
  <c r="A21" i="14"/>
  <c r="F21" i="14" s="1"/>
  <c r="M21" i="14" s="1"/>
  <c r="A28" i="14"/>
  <c r="F28" i="14" s="1"/>
  <c r="M28" i="14" s="1"/>
  <c r="A93" i="14"/>
  <c r="F93" i="14" s="1"/>
  <c r="M93" i="14" s="1"/>
  <c r="A75" i="14"/>
  <c r="F75" i="14" s="1"/>
  <c r="M75" i="14" s="1"/>
  <c r="A43" i="14"/>
  <c r="F43" i="14" s="1"/>
  <c r="M43" i="14" s="1"/>
  <c r="A54" i="14"/>
  <c r="F54" i="14" s="1"/>
  <c r="M54" i="14" s="1"/>
  <c r="A47" i="14"/>
  <c r="F47" i="14" s="1"/>
  <c r="M47" i="14" s="1"/>
  <c r="A40" i="14"/>
  <c r="F40" i="14" s="1"/>
  <c r="M40" i="14" s="1"/>
  <c r="A50" i="14"/>
  <c r="F50" i="14" s="1"/>
  <c r="M50" i="14" s="1"/>
  <c r="A10" i="14"/>
  <c r="A18" i="14"/>
  <c r="F18" i="14" s="1"/>
  <c r="M18" i="14" s="1"/>
  <c r="A89" i="14"/>
  <c r="F89" i="14" s="1"/>
  <c r="M89" i="14" s="1"/>
  <c r="A32" i="14"/>
  <c r="F32" i="14" s="1"/>
  <c r="M32" i="14" s="1"/>
  <c r="A74" i="14"/>
  <c r="F74" i="14" s="1"/>
  <c r="M74" i="14" s="1"/>
  <c r="A15" i="14"/>
  <c r="F15" i="14" s="1"/>
  <c r="M15" i="14" s="1"/>
  <c r="A20" i="14"/>
  <c r="F20" i="14" s="1"/>
  <c r="M20" i="14" s="1"/>
  <c r="A29" i="14"/>
  <c r="F29" i="14" s="1"/>
  <c r="M29" i="14" s="1"/>
  <c r="A78" i="14"/>
  <c r="F78" i="14" s="1"/>
  <c r="M78" i="14" s="1"/>
  <c r="A104" i="14"/>
  <c r="F104" i="14" s="1"/>
  <c r="M104" i="14" s="1"/>
  <c r="A14" i="14"/>
  <c r="F14" i="14" s="1"/>
  <c r="M14" i="14" s="1"/>
  <c r="A88" i="14"/>
  <c r="F88" i="14" s="1"/>
  <c r="M88" i="14" s="1"/>
  <c r="A58" i="14"/>
  <c r="F58" i="14" s="1"/>
  <c r="M58" i="14" s="1"/>
  <c r="A38" i="14"/>
  <c r="F38" i="14" s="1"/>
  <c r="M38" i="14" s="1"/>
  <c r="A27" i="14"/>
  <c r="F27" i="14" s="1"/>
  <c r="M27" i="14" s="1"/>
  <c r="A26" i="14"/>
  <c r="F26" i="14" s="1"/>
  <c r="M26" i="14" s="1"/>
  <c r="A71" i="14"/>
  <c r="F71" i="14" s="1"/>
  <c r="M71" i="14" s="1"/>
  <c r="A97" i="14"/>
  <c r="F97" i="14" s="1"/>
  <c r="M97" i="14" s="1"/>
  <c r="A35" i="14"/>
  <c r="F35" i="14" s="1"/>
  <c r="M35" i="14" s="1"/>
  <c r="A85" i="14"/>
  <c r="F85" i="14" s="1"/>
  <c r="M85" i="14" s="1"/>
  <c r="A46" i="14"/>
  <c r="F46" i="14" s="1"/>
  <c r="M46" i="14" s="1"/>
  <c r="A34" i="14"/>
  <c r="F34" i="14" s="1"/>
  <c r="M34" i="14" s="1"/>
  <c r="A33" i="14"/>
  <c r="F33" i="14" s="1"/>
  <c r="M33" i="14" s="1"/>
  <c r="A31" i="14"/>
  <c r="F31" i="14" s="1"/>
  <c r="M31" i="14" s="1"/>
  <c r="A41" i="14"/>
  <c r="F41" i="14" s="1"/>
  <c r="M41" i="14" s="1"/>
  <c r="A22" i="14"/>
  <c r="F22" i="14" s="1"/>
  <c r="M22" i="14" s="1"/>
  <c r="A86" i="14"/>
  <c r="F86" i="14" s="1"/>
  <c r="M86" i="14" s="1"/>
  <c r="A81" i="14"/>
  <c r="F81" i="14" s="1"/>
  <c r="M81" i="14" s="1"/>
  <c r="A98" i="14"/>
  <c r="F98" i="14" s="1"/>
  <c r="M98" i="14" s="1"/>
  <c r="A67" i="14"/>
  <c r="F67" i="14" s="1"/>
  <c r="M67" i="14" s="1"/>
  <c r="A77" i="14"/>
  <c r="F77" i="14" s="1"/>
  <c r="M77" i="14" s="1"/>
  <c r="A105" i="14"/>
  <c r="F105" i="14" s="1"/>
  <c r="M105" i="14" s="1"/>
  <c r="A66" i="14"/>
  <c r="F66" i="14" s="1"/>
  <c r="M66" i="14" s="1"/>
  <c r="A19" i="14"/>
  <c r="F19" i="14" s="1"/>
  <c r="M19" i="14" s="1"/>
  <c r="A72" i="14"/>
  <c r="F72" i="14" s="1"/>
  <c r="M72" i="14" s="1"/>
  <c r="A59" i="14"/>
  <c r="F59" i="14" s="1"/>
  <c r="M59" i="14" s="1"/>
  <c r="A95" i="14"/>
  <c r="F95" i="14" s="1"/>
  <c r="M95" i="14" s="1"/>
  <c r="A42" i="14"/>
  <c r="F42" i="14" s="1"/>
  <c r="M42" i="14" s="1"/>
  <c r="A70" i="14"/>
  <c r="F70" i="14" s="1"/>
  <c r="M70" i="14" s="1"/>
  <c r="A61" i="14"/>
  <c r="F61" i="14" s="1"/>
  <c r="M61" i="14" s="1"/>
  <c r="A101" i="14"/>
  <c r="F101" i="14" s="1"/>
  <c r="M101" i="14" s="1"/>
  <c r="A16" i="14"/>
  <c r="F16" i="14" s="1"/>
  <c r="M16" i="14" s="1"/>
  <c r="A44" i="14"/>
  <c r="F44" i="14" s="1"/>
  <c r="M44" i="14" s="1"/>
  <c r="A94" i="14"/>
  <c r="F94" i="14" s="1"/>
  <c r="M94" i="14" s="1"/>
  <c r="A56" i="14"/>
  <c r="F56" i="14" s="1"/>
  <c r="M56" i="14" s="1"/>
  <c r="A52" i="14"/>
  <c r="F52" i="14" s="1"/>
  <c r="M52" i="14" s="1"/>
  <c r="A80" i="14"/>
  <c r="F80" i="14" s="1"/>
  <c r="M80" i="14" s="1"/>
  <c r="A37" i="14"/>
  <c r="F37" i="14" s="1"/>
  <c r="M37" i="14" s="1"/>
  <c r="A68" i="14"/>
  <c r="F68" i="14" s="1"/>
  <c r="M68" i="14" s="1"/>
  <c r="A103" i="14"/>
  <c r="F103" i="14" s="1"/>
  <c r="M103" i="14" s="1"/>
  <c r="A79" i="14"/>
  <c r="F79" i="14" s="1"/>
  <c r="M79" i="14" s="1"/>
  <c r="A83" i="14"/>
  <c r="F83" i="14" s="1"/>
  <c r="M83" i="14" s="1"/>
  <c r="A76" i="14"/>
  <c r="F76" i="14" s="1"/>
  <c r="M76" i="14" s="1"/>
  <c r="A11" i="14"/>
  <c r="F11" i="14" s="1"/>
  <c r="M11" i="14" s="1"/>
  <c r="A12" i="14"/>
  <c r="F12" i="14" s="1"/>
  <c r="M12" i="14" s="1"/>
  <c r="A90" i="14"/>
  <c r="F90" i="14" s="1"/>
  <c r="M90" i="14" s="1"/>
  <c r="A25" i="14"/>
  <c r="F25" i="14" s="1"/>
  <c r="M25" i="14" s="1"/>
  <c r="A91" i="14"/>
  <c r="F91" i="14" s="1"/>
  <c r="M91" i="14" s="1"/>
  <c r="A82" i="14"/>
  <c r="F82" i="14" s="1"/>
  <c r="M82" i="14" s="1"/>
  <c r="A100" i="14"/>
  <c r="F100" i="14" s="1"/>
  <c r="M100" i="14" s="1"/>
  <c r="A57" i="14"/>
  <c r="F57" i="14" s="1"/>
  <c r="M57" i="14" s="1"/>
  <c r="A24" i="14"/>
  <c r="F24" i="14" s="1"/>
  <c r="M24" i="14" s="1"/>
  <c r="A55" i="14"/>
  <c r="F55" i="14" s="1"/>
  <c r="M55" i="14" s="1"/>
  <c r="A69" i="14"/>
  <c r="F69" i="14" s="1"/>
  <c r="M69" i="14" s="1"/>
  <c r="F116" i="14" l="1"/>
  <c r="M116" i="14" s="1"/>
  <c r="F120" i="14"/>
  <c r="M120" i="14" s="1"/>
  <c r="F130" i="14"/>
  <c r="M130" i="14" s="1"/>
  <c r="F113" i="14"/>
  <c r="M113" i="14" s="1"/>
  <c r="F115" i="14"/>
  <c r="M115" i="14" s="1"/>
  <c r="F119" i="14"/>
  <c r="M119" i="14" s="1"/>
  <c r="F125" i="14"/>
  <c r="M125" i="14" s="1"/>
  <c r="F127" i="14"/>
  <c r="M127" i="14" s="1"/>
  <c r="F122" i="14"/>
  <c r="M122" i="14" s="1"/>
  <c r="F126" i="14"/>
  <c r="M126" i="14" s="1"/>
  <c r="F107" i="14"/>
  <c r="M107" i="14" s="1"/>
  <c r="F111" i="14"/>
  <c r="M111" i="14" s="1"/>
  <c r="F109" i="14"/>
  <c r="M109" i="14" s="1"/>
  <c r="F123" i="14"/>
  <c r="M123" i="14" s="1"/>
  <c r="F121" i="14"/>
  <c r="M121" i="14" s="1"/>
  <c r="F110" i="14"/>
  <c r="M110" i="14" s="1"/>
  <c r="F114" i="14"/>
  <c r="M114" i="14" s="1"/>
  <c r="F129" i="14"/>
  <c r="M129" i="14" s="1"/>
  <c r="F112" i="14"/>
  <c r="M112" i="14" s="1"/>
  <c r="F128" i="14"/>
  <c r="M128" i="14" s="1"/>
  <c r="F118" i="14"/>
  <c r="M118" i="14" s="1"/>
  <c r="F124" i="14"/>
  <c r="M124" i="14" s="1"/>
  <c r="F117" i="14"/>
  <c r="M117" i="14" s="1"/>
  <c r="F108" i="14"/>
  <c r="M108" i="14" s="1"/>
  <c r="R17" i="14" l="1"/>
  <c r="R11" i="14" l="1"/>
  <c r="R13" i="14" s="1"/>
  <c r="R18" i="14"/>
</calcChain>
</file>

<file path=xl/comments1.xml><?xml version="1.0" encoding="utf-8"?>
<comments xmlns="http://schemas.openxmlformats.org/spreadsheetml/2006/main">
  <authors>
    <author>ADMIN</author>
  </authors>
  <commentList>
    <comment ref="Q13" authorId="0" shapeId="0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sharedStrings.xml><?xml version="1.0" encoding="utf-8"?>
<sst xmlns="http://schemas.openxmlformats.org/spreadsheetml/2006/main" count="40" uniqueCount="37">
  <si>
    <t># PAGO</t>
  </si>
  <si>
    <t>INTERES</t>
  </si>
  <si>
    <t>DESCUENTO</t>
  </si>
  <si>
    <t>SALDO INSOLUTO</t>
  </si>
  <si>
    <t xml:space="preserve">Monto capital </t>
  </si>
  <si>
    <t xml:space="preserve">Descuento </t>
  </si>
  <si>
    <t>Monto Pagare</t>
  </si>
  <si>
    <t>Tasa insoluta  con I.V.A</t>
  </si>
  <si>
    <t>Tasa insoluta sin I.V.A</t>
  </si>
  <si>
    <t>No</t>
  </si>
  <si>
    <t>saldo insoluto</t>
  </si>
  <si>
    <t>capital</t>
  </si>
  <si>
    <t xml:space="preserve">descuento mensual </t>
  </si>
  <si>
    <t>I.V.A</t>
  </si>
  <si>
    <t>tsa global sin IVA</t>
  </si>
  <si>
    <t>Interes a pagar con abono</t>
  </si>
  <si>
    <t># Pagos reducidos</t>
  </si>
  <si>
    <t>Abono a capital</t>
  </si>
  <si>
    <t xml:space="preserve">         </t>
  </si>
  <si>
    <t>Monto pagare nuevo</t>
  </si>
  <si>
    <t>Plazo nuevo con abonos</t>
  </si>
  <si>
    <t>IVA a pagar con abono</t>
  </si>
  <si>
    <t>Interes real sin abono</t>
  </si>
  <si>
    <t>IVA real sin abono</t>
  </si>
  <si>
    <t xml:space="preserve">APORTACION A CAPITAL </t>
  </si>
  <si>
    <t xml:space="preserve">APORTACION A INTERES </t>
  </si>
  <si>
    <t>ABONO A CAPITAL</t>
  </si>
  <si>
    <t>DETALLE DEL PRESTAMO</t>
  </si>
  <si>
    <t>Tasa global</t>
  </si>
  <si>
    <t>Plazo original</t>
  </si>
  <si>
    <t>Monto prestamo</t>
  </si>
  <si>
    <t>Descuento</t>
  </si>
  <si>
    <t>Ahorro de interes</t>
  </si>
  <si>
    <t>Ahorro de IVA</t>
  </si>
  <si>
    <t>Monto pagare original</t>
  </si>
  <si>
    <t>Ahorro total</t>
  </si>
  <si>
    <t>Plazo quincenal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</si>
</sst>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2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8" fontId="0" fillId="0" borderId="0" xfId="0" applyNumberFormat="1"/>
    <xf numFmtId="0" fontId="0" fillId="0" borderId="0" xfId="0" applyAlignment="1">
      <alignment horizontal="center" wrapText="1"/>
    </xf>
    <xf numFmtId="0" fontId="4" fillId="0" borderId="0" xfId="0" applyFont="1"/>
    <xf numFmtId="44" fontId="4" fillId="0" borderId="0" xfId="0" applyNumberFormat="1" applyFont="1"/>
    <xf numFmtId="0" fontId="0" fillId="0" borderId="0" xfId="0" applyAlignment="1"/>
    <xf numFmtId="10" fontId="3" fillId="0" borderId="0" xfId="0" applyNumberFormat="1" applyFont="1"/>
    <xf numFmtId="44" fontId="0" fillId="0" borderId="0" xfId="0" applyNumberFormat="1" applyAlignment="1"/>
    <xf numFmtId="0" fontId="1" fillId="0" borderId="1" xfId="0" applyFont="1" applyBorder="1"/>
    <xf numFmtId="8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10" fontId="0" fillId="0" borderId="0" xfId="0" applyNumberFormat="1"/>
    <xf numFmtId="44" fontId="0" fillId="0" borderId="0" xfId="1" applyNumberFormat="1" applyFont="1"/>
    <xf numFmtId="44" fontId="1" fillId="0" borderId="2" xfId="1" applyFont="1" applyBorder="1"/>
    <xf numFmtId="0" fontId="1" fillId="0" borderId="2" xfId="0" applyFont="1" applyBorder="1" applyAlignment="1">
      <alignment horizontal="center" vertical="center"/>
    </xf>
    <xf numFmtId="44" fontId="1" fillId="0" borderId="2" xfId="1" applyNumberFormat="1" applyFont="1" applyBorder="1"/>
    <xf numFmtId="44" fontId="1" fillId="0" borderId="2" xfId="0" applyNumberFormat="1" applyFont="1" applyBorder="1"/>
    <xf numFmtId="10" fontId="1" fillId="0" borderId="2" xfId="0" applyNumberFormat="1" applyFont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/>
    </xf>
    <xf numFmtId="44" fontId="7" fillId="0" borderId="2" xfId="0" applyNumberFormat="1" applyFont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44" fontId="8" fillId="6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5" sqref="H35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0"/>
  <sheetViews>
    <sheetView showGridLines="0" tabSelected="1" zoomScale="115" zoomScaleNormal="115" workbookViewId="0">
      <selection activeCell="D4" sqref="D4"/>
    </sheetView>
  </sheetViews>
  <sheetFormatPr baseColWidth="10" defaultRowHeight="15" x14ac:dyDescent="0.25"/>
  <cols>
    <col min="1" max="1" width="13.5703125" bestFit="1" customWidth="1"/>
    <col min="2" max="2" width="13.42578125" style="6" hidden="1" customWidth="1"/>
    <col min="3" max="3" width="5.5703125" hidden="1" customWidth="1"/>
    <col min="4" max="4" width="16.5703125" bestFit="1" customWidth="1"/>
    <col min="5" max="5" width="13.42578125" hidden="1" customWidth="1"/>
    <col min="6" max="6" width="17.7109375" bestFit="1" customWidth="1"/>
    <col min="7" max="7" width="14.5703125" hidden="1" customWidth="1"/>
    <col min="8" max="8" width="11.140625" hidden="1" customWidth="1"/>
    <col min="9" max="9" width="13.140625" customWidth="1"/>
    <col min="10" max="10" width="11.140625" hidden="1" customWidth="1"/>
    <col min="11" max="11" width="17.28515625" customWidth="1"/>
    <col min="12" max="12" width="9.5703125" hidden="1" customWidth="1"/>
    <col min="13" max="13" width="18.85546875" customWidth="1"/>
    <col min="14" max="14" width="18.4257812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24</v>
      </c>
      <c r="XFD1" s="14">
        <v>4.7328002949590511E-2</v>
      </c>
    </row>
    <row r="2" spans="1:19 16383:16384" x14ac:dyDescent="0.25">
      <c r="XFC2">
        <v>48</v>
      </c>
      <c r="XFD2" s="14">
        <v>4.5587986897135849E-2</v>
      </c>
    </row>
    <row r="3" spans="1:19 16383:16384" x14ac:dyDescent="0.25">
      <c r="A3" s="27" t="s">
        <v>4</v>
      </c>
      <c r="D3" s="16">
        <v>155000</v>
      </c>
      <c r="Q3" s="31" t="s">
        <v>27</v>
      </c>
      <c r="R3" s="31"/>
      <c r="XFC3">
        <v>72</v>
      </c>
      <c r="XFD3" s="14">
        <v>4.2571992045698837E-2</v>
      </c>
    </row>
    <row r="4" spans="1:19 16383:16384" ht="30" x14ac:dyDescent="0.25">
      <c r="A4" s="27" t="s">
        <v>36</v>
      </c>
      <c r="D4" s="17">
        <v>96</v>
      </c>
      <c r="F4" s="13"/>
      <c r="I4" s="3" t="s">
        <v>7</v>
      </c>
      <c r="K4" s="9">
        <f>VLOOKUP(D4,$XFC$1:$XFD$12,2,0)</f>
        <v>4.013599002467385E-2</v>
      </c>
      <c r="Q4" s="21" t="s">
        <v>30</v>
      </c>
      <c r="R4" s="22">
        <f>D3</f>
        <v>155000</v>
      </c>
      <c r="XFC4">
        <v>96</v>
      </c>
      <c r="XFD4" s="14">
        <v>4.013599002467385E-2</v>
      </c>
    </row>
    <row r="5" spans="1:19 16383:16384" ht="15.75" x14ac:dyDescent="0.25">
      <c r="A5" s="27" t="s">
        <v>5</v>
      </c>
      <c r="D5" s="18">
        <f>-PMT(K4/2,D4,D3,,0)</f>
        <v>3652.8322999999932</v>
      </c>
      <c r="I5" s="3" t="s">
        <v>8</v>
      </c>
      <c r="J5" s="11"/>
      <c r="K5" s="9">
        <f>K4/1.16</f>
        <v>3.4599991400580905E-2</v>
      </c>
      <c r="Q5" s="17" t="s">
        <v>34</v>
      </c>
      <c r="R5" s="23">
        <f>D6</f>
        <v>350671.90079999936</v>
      </c>
      <c r="XFD5" s="14"/>
    </row>
    <row r="6" spans="1:19 16383:16384" ht="15.75" x14ac:dyDescent="0.25">
      <c r="A6" s="27" t="s">
        <v>6</v>
      </c>
      <c r="D6" s="19">
        <f>D4*D5</f>
        <v>350671.90079999936</v>
      </c>
      <c r="I6" s="12" t="s">
        <v>28</v>
      </c>
      <c r="K6" s="20">
        <f>(D6-D3)/D3/(D4/2)</f>
        <v>2.629998666666658E-2</v>
      </c>
      <c r="Q6" s="21" t="s">
        <v>31</v>
      </c>
      <c r="R6" s="22">
        <f>D5</f>
        <v>3652.8322999999932</v>
      </c>
      <c r="XFD6" s="14"/>
    </row>
    <row r="7" spans="1:19 16383:16384" ht="15.75" x14ac:dyDescent="0.25">
      <c r="E7" s="1"/>
      <c r="I7" s="3" t="s">
        <v>14</v>
      </c>
      <c r="K7" s="9">
        <f>K6/1.16</f>
        <v>2.2672402298850501E-2</v>
      </c>
      <c r="Q7" s="17" t="s">
        <v>17</v>
      </c>
      <c r="R7" s="23">
        <f>SUM(O10:O133)</f>
        <v>0</v>
      </c>
      <c r="S7" s="1"/>
      <c r="XFD7" s="14"/>
    </row>
    <row r="8" spans="1:19 16383:16384" ht="15.75" x14ac:dyDescent="0.25">
      <c r="E8" s="1"/>
      <c r="Q8" s="21" t="s">
        <v>29</v>
      </c>
      <c r="R8" s="24">
        <f>D4</f>
        <v>96</v>
      </c>
      <c r="S8"/>
      <c r="XFD8" s="14"/>
    </row>
    <row r="9" spans="1:19 16383:16384" ht="30" x14ac:dyDescent="0.25">
      <c r="A9" s="27" t="s">
        <v>0</v>
      </c>
      <c r="B9" s="27"/>
      <c r="C9" s="27" t="s">
        <v>9</v>
      </c>
      <c r="D9" s="27" t="s">
        <v>3</v>
      </c>
      <c r="E9" s="27" t="s">
        <v>10</v>
      </c>
      <c r="F9" s="27" t="s">
        <v>24</v>
      </c>
      <c r="G9" s="27" t="s">
        <v>17</v>
      </c>
      <c r="H9" s="27" t="s">
        <v>11</v>
      </c>
      <c r="I9" s="27" t="s">
        <v>25</v>
      </c>
      <c r="J9" s="27" t="s">
        <v>1</v>
      </c>
      <c r="K9" s="27" t="s">
        <v>13</v>
      </c>
      <c r="L9" s="27" t="s">
        <v>13</v>
      </c>
      <c r="M9" s="27" t="s">
        <v>2</v>
      </c>
      <c r="N9" s="27" t="s">
        <v>12</v>
      </c>
      <c r="O9" s="27" t="s">
        <v>26</v>
      </c>
      <c r="Q9" s="17" t="s">
        <v>20</v>
      </c>
      <c r="R9" s="25">
        <f>IFERROR(VLOOKUP("",$B$9:$C$130,2,0),MAX($C:$C))</f>
        <v>96</v>
      </c>
      <c r="S9"/>
      <c r="XFD9" s="14"/>
    </row>
    <row r="10" spans="1:19 16383:16384" ht="15.75" x14ac:dyDescent="0.25">
      <c r="A10">
        <f t="shared" ref="A10:A41" si="0">IF(C10&lt;=$R$9,C10,"")</f>
        <v>0</v>
      </c>
      <c r="B10" s="7">
        <f t="shared" ref="B10:B70" si="1">D10</f>
        <v>155000</v>
      </c>
      <c r="C10" s="2">
        <v>0</v>
      </c>
      <c r="D10" s="1">
        <f>D3</f>
        <v>155000</v>
      </c>
      <c r="E10" s="1">
        <f>D3</f>
        <v>155000</v>
      </c>
      <c r="F10" s="1"/>
      <c r="G10" s="1"/>
      <c r="L10" s="5"/>
      <c r="M10" s="5"/>
      <c r="N10" s="1"/>
      <c r="Q10" s="21" t="s">
        <v>16</v>
      </c>
      <c r="R10" s="26">
        <f>D4-R9</f>
        <v>0</v>
      </c>
      <c r="S10" s="4"/>
    </row>
    <row r="11" spans="1:19 16383:16384" ht="15.75" x14ac:dyDescent="0.25">
      <c r="A11">
        <f t="shared" si="0"/>
        <v>1</v>
      </c>
      <c r="B11" s="7">
        <f t="shared" si="1"/>
        <v>154457.70692691224</v>
      </c>
      <c r="C11" s="2">
        <v>1</v>
      </c>
      <c r="D11" s="1">
        <f>IFERROR(IF(E11&gt;=0.1,E10-H11-O11,""),"")</f>
        <v>154457.70692691224</v>
      </c>
      <c r="E11" s="1">
        <f t="shared" ref="E11:E70" si="2">E10-H11-O11</f>
        <v>154457.70692691224</v>
      </c>
      <c r="F11" s="1">
        <f t="shared" ref="F11:F42" si="3">IFERROR(IF(A11&lt;$R$9,IFERROR(IF(H11&gt;=0,N11-J11-L11,""),""),IF(A11=$R$9,D10,"")),"")</f>
        <v>542.29307308776959</v>
      </c>
      <c r="G11" s="1">
        <f t="shared" ref="G11:G70" si="4">IFERROR(IF(H11&gt;=0,N11-J11-L11,""),"")</f>
        <v>542.29307308776959</v>
      </c>
      <c r="H11" s="1">
        <f t="shared" ref="H11:H70" si="5">N11-J11-L11</f>
        <v>542.29307308776959</v>
      </c>
      <c r="I11" s="1">
        <f>IFERROR(IF(J11&gt;=0,D10*$K$5/2,""),"")</f>
        <v>2681.4993335450204</v>
      </c>
      <c r="J11" s="1">
        <f>D10*$K$5/2</f>
        <v>2681.4993335450204</v>
      </c>
      <c r="K11" s="1">
        <f>IFERROR(IF(L11&gt;=0,I11*16%,""),"")</f>
        <v>429.03989336720326</v>
      </c>
      <c r="L11" s="1">
        <f>J11*16%</f>
        <v>429.03989336720326</v>
      </c>
      <c r="M11" s="1">
        <f t="shared" ref="M11:M42" si="6">IFERROR(IF(A11&lt;$R$9,N11,F11+I11+K11),"")</f>
        <v>3652.8322999999932</v>
      </c>
      <c r="N11" s="1">
        <f t="shared" ref="N11:N74" si="7">$D$5</f>
        <v>3652.8322999999932</v>
      </c>
      <c r="P11" s="1"/>
      <c r="Q11" s="17" t="s">
        <v>15</v>
      </c>
      <c r="R11" s="23">
        <f>(R17-D3)/1.16</f>
        <v>168682.67310344739</v>
      </c>
      <c r="S11"/>
    </row>
    <row r="12" spans="1:19 16383:16384" ht="15.75" x14ac:dyDescent="0.25">
      <c r="A12">
        <f t="shared" si="0"/>
        <v>2</v>
      </c>
      <c r="B12" s="7">
        <f t="shared" si="1"/>
        <v>153904.53111913853</v>
      </c>
      <c r="C12" s="2">
        <v>2</v>
      </c>
      <c r="D12" s="1">
        <f t="shared" ref="D12:D70" si="8">IFERROR(IF(E12&gt;=0.1,E11-H12-O12,""),"")</f>
        <v>153904.53111913853</v>
      </c>
      <c r="E12" s="1">
        <f t="shared" si="2"/>
        <v>153904.53111913853</v>
      </c>
      <c r="F12" s="1">
        <f t="shared" si="3"/>
        <v>553.17580777371984</v>
      </c>
      <c r="G12" s="1">
        <f t="shared" si="4"/>
        <v>553.17580777371984</v>
      </c>
      <c r="H12" s="1">
        <f t="shared" si="5"/>
        <v>553.17580777371984</v>
      </c>
      <c r="I12" s="1">
        <f t="shared" ref="I12:I75" si="9">IFERROR(IF(J12&gt;=0,D11*$K$5/2,""),"")</f>
        <v>2672.1176657123046</v>
      </c>
      <c r="J12" s="1">
        <f t="shared" ref="J12:J75" si="10">D11*$K$5/2</f>
        <v>2672.1176657123046</v>
      </c>
      <c r="K12" s="1">
        <f t="shared" ref="K12:K70" si="11">IFERROR(IF(L12&gt;=0,I12*16%,""),"")</f>
        <v>427.53882651396873</v>
      </c>
      <c r="L12" s="1">
        <f t="shared" ref="L12:L70" si="12">J12*16%</f>
        <v>427.53882651396873</v>
      </c>
      <c r="M12" s="1">
        <f t="shared" si="6"/>
        <v>3652.8322999999932</v>
      </c>
      <c r="N12" s="1">
        <f t="shared" si="7"/>
        <v>3652.8322999999932</v>
      </c>
      <c r="P12" s="1"/>
      <c r="Q12" s="21" t="s">
        <v>22</v>
      </c>
      <c r="R12" s="22">
        <f>(D6-D3)/1.16</f>
        <v>168682.67310344774</v>
      </c>
      <c r="S12"/>
    </row>
    <row r="13" spans="1:19 16383:16384" ht="15.75" x14ac:dyDescent="0.25">
      <c r="A13">
        <f t="shared" si="0"/>
        <v>3</v>
      </c>
      <c r="B13" s="7">
        <f t="shared" si="1"/>
        <v>153340.25418201345</v>
      </c>
      <c r="C13" s="2">
        <v>3</v>
      </c>
      <c r="D13" s="1">
        <f t="shared" si="8"/>
        <v>153340.25418201345</v>
      </c>
      <c r="E13" s="1">
        <f t="shared" si="2"/>
        <v>153340.25418201345</v>
      </c>
      <c r="F13" s="1">
        <f t="shared" si="3"/>
        <v>564.27693712506812</v>
      </c>
      <c r="G13" s="1">
        <f t="shared" si="4"/>
        <v>564.27693712506812</v>
      </c>
      <c r="H13" s="1">
        <f t="shared" si="5"/>
        <v>564.27693712506812</v>
      </c>
      <c r="I13" s="1">
        <f t="shared" si="9"/>
        <v>2662.5477266163148</v>
      </c>
      <c r="J13" s="1">
        <f t="shared" si="10"/>
        <v>2662.5477266163148</v>
      </c>
      <c r="K13" s="1">
        <f t="shared" si="11"/>
        <v>426.00763625861038</v>
      </c>
      <c r="L13" s="1">
        <f t="shared" si="12"/>
        <v>426.00763625861038</v>
      </c>
      <c r="M13" s="1">
        <f t="shared" si="6"/>
        <v>3652.8322999999932</v>
      </c>
      <c r="N13" s="1">
        <f t="shared" si="7"/>
        <v>3652.8322999999932</v>
      </c>
      <c r="O13" s="15"/>
      <c r="P13" s="1"/>
      <c r="Q13" s="27" t="s">
        <v>32</v>
      </c>
      <c r="R13" s="28">
        <f>R12-R11</f>
        <v>3.4924596548080444E-10</v>
      </c>
      <c r="S13"/>
    </row>
    <row r="14" spans="1:19 16383:16384" ht="15.75" x14ac:dyDescent="0.25">
      <c r="A14">
        <f t="shared" si="0"/>
        <v>4</v>
      </c>
      <c r="B14" s="7">
        <f t="shared" si="1"/>
        <v>152764.65333812858</v>
      </c>
      <c r="C14" s="2">
        <v>4</v>
      </c>
      <c r="D14" s="1">
        <f t="shared" si="8"/>
        <v>152764.65333812858</v>
      </c>
      <c r="E14" s="1">
        <f t="shared" si="2"/>
        <v>152764.65333812858</v>
      </c>
      <c r="F14" s="1">
        <f t="shared" si="3"/>
        <v>575.60084388487121</v>
      </c>
      <c r="G14" s="1">
        <f t="shared" si="4"/>
        <v>575.60084388487121</v>
      </c>
      <c r="H14" s="1">
        <f t="shared" si="5"/>
        <v>575.60084388487121</v>
      </c>
      <c r="I14" s="1">
        <f t="shared" si="9"/>
        <v>2652.7857380302776</v>
      </c>
      <c r="J14" s="1">
        <f t="shared" si="10"/>
        <v>2652.7857380302776</v>
      </c>
      <c r="K14" s="1">
        <f t="shared" si="11"/>
        <v>424.44571808484443</v>
      </c>
      <c r="L14" s="1">
        <f t="shared" si="12"/>
        <v>424.44571808484443</v>
      </c>
      <c r="M14" s="1">
        <f t="shared" si="6"/>
        <v>3652.8322999999932</v>
      </c>
      <c r="N14" s="1">
        <f t="shared" si="7"/>
        <v>3652.8322999999932</v>
      </c>
      <c r="P14" s="1"/>
      <c r="Q14" s="29" t="s">
        <v>21</v>
      </c>
      <c r="R14" s="23">
        <f>SUM(K10:K130)</f>
        <v>26989.227696551592</v>
      </c>
      <c r="S14" s="10"/>
    </row>
    <row r="15" spans="1:19 16383:16384" ht="15.75" x14ac:dyDescent="0.25">
      <c r="A15">
        <f t="shared" si="0"/>
        <v>5</v>
      </c>
      <c r="B15" s="7">
        <f t="shared" si="1"/>
        <v>152177.50133937952</v>
      </c>
      <c r="C15" s="2">
        <v>5</v>
      </c>
      <c r="D15" s="1">
        <f t="shared" si="8"/>
        <v>152177.50133937952</v>
      </c>
      <c r="E15" s="1">
        <f t="shared" si="2"/>
        <v>152177.50133937952</v>
      </c>
      <c r="F15" s="1">
        <f t="shared" si="3"/>
        <v>587.15199874904931</v>
      </c>
      <c r="G15" s="1">
        <f t="shared" si="4"/>
        <v>587.15199874904931</v>
      </c>
      <c r="H15" s="1">
        <f t="shared" si="5"/>
        <v>587.15199874904931</v>
      </c>
      <c r="I15" s="1">
        <f t="shared" si="9"/>
        <v>2642.8278459059861</v>
      </c>
      <c r="J15" s="1">
        <f t="shared" si="10"/>
        <v>2642.8278459059861</v>
      </c>
      <c r="K15" s="1">
        <f t="shared" si="11"/>
        <v>422.85245534495778</v>
      </c>
      <c r="L15" s="1">
        <f t="shared" si="12"/>
        <v>422.85245534495778</v>
      </c>
      <c r="M15" s="1">
        <f t="shared" si="6"/>
        <v>3652.8322999999932</v>
      </c>
      <c r="N15" s="1">
        <f t="shared" si="7"/>
        <v>3652.8322999999932</v>
      </c>
      <c r="P15" s="1"/>
      <c r="Q15" s="21" t="s">
        <v>23</v>
      </c>
      <c r="R15" s="22">
        <f>R12*16%</f>
        <v>26989.227696551639</v>
      </c>
    </row>
    <row r="16" spans="1:19 16383:16384" ht="15.75" x14ac:dyDescent="0.25">
      <c r="A16">
        <f t="shared" si="0"/>
        <v>6</v>
      </c>
      <c r="B16" s="7">
        <f t="shared" si="1"/>
        <v>151578.56637724809</v>
      </c>
      <c r="C16" s="2">
        <v>6</v>
      </c>
      <c r="D16" s="1">
        <f t="shared" si="8"/>
        <v>151578.56637724809</v>
      </c>
      <c r="E16" s="1">
        <f t="shared" si="2"/>
        <v>151578.56637724809</v>
      </c>
      <c r="F16" s="1">
        <f t="shared" si="3"/>
        <v>598.93496213142942</v>
      </c>
      <c r="G16" s="1">
        <f t="shared" si="4"/>
        <v>598.93496213142942</v>
      </c>
      <c r="H16" s="1">
        <f t="shared" si="5"/>
        <v>598.93496213142942</v>
      </c>
      <c r="I16" s="1">
        <f t="shared" si="9"/>
        <v>2632.6701188522102</v>
      </c>
      <c r="J16" s="1">
        <f t="shared" si="10"/>
        <v>2632.6701188522102</v>
      </c>
      <c r="K16" s="1">
        <f t="shared" si="11"/>
        <v>421.22721901635362</v>
      </c>
      <c r="L16" s="1">
        <f t="shared" si="12"/>
        <v>421.22721901635362</v>
      </c>
      <c r="M16" s="1">
        <f t="shared" si="6"/>
        <v>3652.8322999999932</v>
      </c>
      <c r="N16" s="1">
        <f t="shared" si="7"/>
        <v>3652.8322999999932</v>
      </c>
      <c r="P16" s="1"/>
      <c r="Q16" s="30" t="s">
        <v>33</v>
      </c>
      <c r="R16" s="28">
        <f>R15-R14</f>
        <v>4.7293724492192268E-11</v>
      </c>
    </row>
    <row r="17" spans="1:20" ht="15.75" x14ac:dyDescent="0.25">
      <c r="A17">
        <f t="shared" si="0"/>
        <v>7</v>
      </c>
      <c r="B17" s="7">
        <f t="shared" si="1"/>
        <v>150967.61199128389</v>
      </c>
      <c r="C17" s="2">
        <v>7</v>
      </c>
      <c r="D17" s="1">
        <f t="shared" si="8"/>
        <v>150967.61199128389</v>
      </c>
      <c r="E17" s="1">
        <f t="shared" si="2"/>
        <v>150967.61199128389</v>
      </c>
      <c r="F17" s="1">
        <f t="shared" si="3"/>
        <v>610.95438596419694</v>
      </c>
      <c r="G17" s="1">
        <f t="shared" si="4"/>
        <v>610.95438596419694</v>
      </c>
      <c r="H17" s="1">
        <f t="shared" si="5"/>
        <v>610.95438596419694</v>
      </c>
      <c r="I17" s="1">
        <f t="shared" si="9"/>
        <v>2622.3085465825829</v>
      </c>
      <c r="J17" s="1">
        <f t="shared" si="10"/>
        <v>2622.3085465825829</v>
      </c>
      <c r="K17" s="1">
        <f t="shared" si="11"/>
        <v>419.56936745321326</v>
      </c>
      <c r="L17" s="1">
        <f t="shared" si="12"/>
        <v>419.56936745321326</v>
      </c>
      <c r="M17" s="1">
        <f t="shared" si="6"/>
        <v>3652.8322999999932</v>
      </c>
      <c r="N17" s="1">
        <f t="shared" si="7"/>
        <v>3652.8322999999932</v>
      </c>
      <c r="P17" s="1"/>
      <c r="Q17" s="17" t="s">
        <v>19</v>
      </c>
      <c r="R17" s="23">
        <f>SUM(M:M)+SUM(O:O)</f>
        <v>350671.90079999896</v>
      </c>
    </row>
    <row r="18" spans="1:20" ht="15.75" x14ac:dyDescent="0.25">
      <c r="A18">
        <f t="shared" si="0"/>
        <v>8</v>
      </c>
      <c r="B18" s="7">
        <f t="shared" si="1"/>
        <v>150344.39697574941</v>
      </c>
      <c r="C18" s="2">
        <v>8</v>
      </c>
      <c r="D18" s="1">
        <f t="shared" si="8"/>
        <v>150344.39697574941</v>
      </c>
      <c r="E18" s="1">
        <f t="shared" si="2"/>
        <v>150344.39697574941</v>
      </c>
      <c r="F18" s="1">
        <f t="shared" si="3"/>
        <v>623.21501553449207</v>
      </c>
      <c r="G18" s="1">
        <f t="shared" si="4"/>
        <v>623.21501553449207</v>
      </c>
      <c r="H18" s="1">
        <f t="shared" si="5"/>
        <v>623.21501553449207</v>
      </c>
      <c r="I18" s="1">
        <f t="shared" si="9"/>
        <v>2611.7390383323286</v>
      </c>
      <c r="J18" s="1">
        <f t="shared" si="10"/>
        <v>2611.7390383323286</v>
      </c>
      <c r="K18" s="1">
        <f t="shared" si="11"/>
        <v>417.87824613317258</v>
      </c>
      <c r="L18" s="1">
        <f t="shared" si="12"/>
        <v>417.87824613317258</v>
      </c>
      <c r="M18" s="1">
        <f t="shared" si="6"/>
        <v>3652.8322999999932</v>
      </c>
      <c r="N18" s="1">
        <f t="shared" si="7"/>
        <v>3652.8322999999932</v>
      </c>
      <c r="P18" s="1"/>
      <c r="Q18" s="30" t="s">
        <v>35</v>
      </c>
      <c r="R18" s="28">
        <f>R5-R17</f>
        <v>0</v>
      </c>
      <c r="S18"/>
    </row>
    <row r="19" spans="1:20" x14ac:dyDescent="0.25">
      <c r="A19">
        <f t="shared" si="0"/>
        <v>9</v>
      </c>
      <c r="B19" s="7">
        <f t="shared" si="1"/>
        <v>149708.67528439156</v>
      </c>
      <c r="C19" s="2">
        <v>9</v>
      </c>
      <c r="D19" s="1">
        <f t="shared" si="8"/>
        <v>149708.67528439156</v>
      </c>
      <c r="E19" s="1">
        <f t="shared" si="2"/>
        <v>149708.67528439156</v>
      </c>
      <c r="F19" s="1">
        <f t="shared" si="3"/>
        <v>635.72169135785134</v>
      </c>
      <c r="G19" s="1">
        <f t="shared" si="4"/>
        <v>635.72169135785134</v>
      </c>
      <c r="H19" s="1">
        <f t="shared" si="5"/>
        <v>635.72169135785134</v>
      </c>
      <c r="I19" s="1">
        <f t="shared" si="9"/>
        <v>2600.9574212432258</v>
      </c>
      <c r="J19" s="1">
        <f t="shared" si="10"/>
        <v>2600.9574212432258</v>
      </c>
      <c r="K19" s="1">
        <f t="shared" si="11"/>
        <v>416.15318739891615</v>
      </c>
      <c r="L19" s="1">
        <f t="shared" si="12"/>
        <v>416.15318739891615</v>
      </c>
      <c r="M19" s="1">
        <f t="shared" si="6"/>
        <v>3652.8322999999932</v>
      </c>
      <c r="N19" s="1">
        <f t="shared" si="7"/>
        <v>3652.8322999999932</v>
      </c>
      <c r="P19" s="1"/>
      <c r="S19"/>
    </row>
    <row r="20" spans="1:20" x14ac:dyDescent="0.25">
      <c r="A20">
        <f t="shared" si="0"/>
        <v>10</v>
      </c>
      <c r="B20" s="7">
        <f t="shared" si="1"/>
        <v>149060.19593330231</v>
      </c>
      <c r="C20" s="2">
        <v>10</v>
      </c>
      <c r="D20" s="1">
        <f t="shared" si="8"/>
        <v>149060.19593330231</v>
      </c>
      <c r="E20" s="1">
        <f t="shared" si="2"/>
        <v>149060.19593330231</v>
      </c>
      <c r="F20" s="1">
        <f t="shared" si="3"/>
        <v>648.47935108925481</v>
      </c>
      <c r="G20" s="1">
        <f t="shared" si="4"/>
        <v>648.47935108925481</v>
      </c>
      <c r="H20" s="1">
        <f t="shared" si="5"/>
        <v>648.47935108925481</v>
      </c>
      <c r="I20" s="1">
        <f t="shared" si="9"/>
        <v>2589.9594387161537</v>
      </c>
      <c r="J20" s="1">
        <f t="shared" si="10"/>
        <v>2589.9594387161537</v>
      </c>
      <c r="K20" s="1">
        <f t="shared" si="11"/>
        <v>414.39351019458462</v>
      </c>
      <c r="L20" s="1">
        <f t="shared" si="12"/>
        <v>414.39351019458462</v>
      </c>
      <c r="M20" s="1">
        <f t="shared" si="6"/>
        <v>3652.8322999999932</v>
      </c>
      <c r="N20" s="1">
        <f t="shared" si="7"/>
        <v>3652.8322999999932</v>
      </c>
      <c r="O20" s="15"/>
      <c r="P20" s="1"/>
      <c r="S20" s="1"/>
      <c r="T20" s="1"/>
    </row>
    <row r="21" spans="1:20" x14ac:dyDescent="0.25">
      <c r="A21">
        <f t="shared" si="0"/>
        <v>11</v>
      </c>
      <c r="B21" s="7">
        <f t="shared" si="1"/>
        <v>148398.70290182979</v>
      </c>
      <c r="C21" s="2">
        <v>11</v>
      </c>
      <c r="D21" s="1">
        <f t="shared" si="8"/>
        <v>148398.70290182979</v>
      </c>
      <c r="E21" s="1">
        <f t="shared" si="2"/>
        <v>148398.70290182979</v>
      </c>
      <c r="F21" s="1">
        <f t="shared" si="3"/>
        <v>661.49303147251771</v>
      </c>
      <c r="G21" s="1">
        <f t="shared" si="4"/>
        <v>661.49303147251771</v>
      </c>
      <c r="H21" s="1">
        <f t="shared" si="5"/>
        <v>661.49303147251771</v>
      </c>
      <c r="I21" s="1">
        <f t="shared" si="9"/>
        <v>2578.7407487305823</v>
      </c>
      <c r="J21" s="1">
        <f t="shared" si="10"/>
        <v>2578.7407487305823</v>
      </c>
      <c r="K21" s="1">
        <f t="shared" si="11"/>
        <v>412.59851979689319</v>
      </c>
      <c r="L21" s="1">
        <f t="shared" si="12"/>
        <v>412.59851979689319</v>
      </c>
      <c r="M21" s="1">
        <f t="shared" si="6"/>
        <v>3652.8322999999932</v>
      </c>
      <c r="N21" s="1">
        <f t="shared" si="7"/>
        <v>3652.8322999999932</v>
      </c>
      <c r="P21" s="1"/>
      <c r="S21" s="1"/>
      <c r="T21" s="1"/>
    </row>
    <row r="22" spans="1:20" x14ac:dyDescent="0.25">
      <c r="A22">
        <f t="shared" si="0"/>
        <v>12</v>
      </c>
      <c r="B22" s="7">
        <f t="shared" si="1"/>
        <v>147723.93503150099</v>
      </c>
      <c r="C22" s="2">
        <v>12</v>
      </c>
      <c r="D22" s="1">
        <f t="shared" si="8"/>
        <v>147723.93503150099</v>
      </c>
      <c r="E22" s="1">
        <f t="shared" si="2"/>
        <v>147723.93503150099</v>
      </c>
      <c r="F22" s="1">
        <f t="shared" si="3"/>
        <v>674.76787032880384</v>
      </c>
      <c r="G22" s="1">
        <f t="shared" si="4"/>
        <v>674.76787032880384</v>
      </c>
      <c r="H22" s="1">
        <f t="shared" si="5"/>
        <v>674.76787032880384</v>
      </c>
      <c r="I22" s="1">
        <f t="shared" si="9"/>
        <v>2567.2969221303356</v>
      </c>
      <c r="J22" s="1">
        <f t="shared" si="10"/>
        <v>2567.2969221303356</v>
      </c>
      <c r="K22" s="1">
        <f t="shared" si="11"/>
        <v>410.76750754085373</v>
      </c>
      <c r="L22" s="1">
        <f t="shared" si="12"/>
        <v>410.76750754085373</v>
      </c>
      <c r="M22" s="1">
        <f t="shared" si="6"/>
        <v>3652.8322999999932</v>
      </c>
      <c r="N22" s="1">
        <f t="shared" si="7"/>
        <v>3652.8322999999932</v>
      </c>
      <c r="O22" s="15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147035.62592291593</v>
      </c>
      <c r="C23" s="2">
        <v>13</v>
      </c>
      <c r="D23" s="1">
        <f t="shared" si="8"/>
        <v>147035.62592291593</v>
      </c>
      <c r="E23" s="1">
        <f t="shared" si="2"/>
        <v>147035.62592291593</v>
      </c>
      <c r="F23" s="1">
        <f t="shared" si="3"/>
        <v>688.3091085850474</v>
      </c>
      <c r="G23" s="1">
        <f t="shared" si="4"/>
        <v>688.3091085850474</v>
      </c>
      <c r="H23" s="1">
        <f t="shared" si="5"/>
        <v>688.3091085850474</v>
      </c>
      <c r="I23" s="1">
        <f t="shared" si="9"/>
        <v>2555.6234408749533</v>
      </c>
      <c r="J23" s="1">
        <f t="shared" si="10"/>
        <v>2555.6234408749533</v>
      </c>
      <c r="K23" s="1">
        <f t="shared" si="11"/>
        <v>408.89975053999251</v>
      </c>
      <c r="L23" s="1">
        <f t="shared" si="12"/>
        <v>408.89975053999251</v>
      </c>
      <c r="M23" s="1">
        <f t="shared" si="6"/>
        <v>3652.8322999999932</v>
      </c>
      <c r="N23" s="1">
        <f t="shared" si="7"/>
        <v>3652.8322999999932</v>
      </c>
      <c r="P23" s="1"/>
      <c r="S23"/>
    </row>
    <row r="24" spans="1:20" x14ac:dyDescent="0.25">
      <c r="A24">
        <f t="shared" si="0"/>
        <v>14</v>
      </c>
      <c r="B24" s="7">
        <f t="shared" si="1"/>
        <v>146333.50383057285</v>
      </c>
      <c r="C24" s="2">
        <v>14</v>
      </c>
      <c r="D24" s="1">
        <f t="shared" si="8"/>
        <v>146333.50383057285</v>
      </c>
      <c r="E24" s="1">
        <f t="shared" si="2"/>
        <v>146333.50383057285</v>
      </c>
      <c r="F24" s="1">
        <f t="shared" si="3"/>
        <v>702.12209234307829</v>
      </c>
      <c r="G24" s="1">
        <f t="shared" si="4"/>
        <v>702.12209234307829</v>
      </c>
      <c r="H24" s="1">
        <f t="shared" si="5"/>
        <v>702.12209234307829</v>
      </c>
      <c r="I24" s="1">
        <f t="shared" si="9"/>
        <v>2543.7156962559611</v>
      </c>
      <c r="J24" s="1">
        <f t="shared" si="10"/>
        <v>2543.7156962559611</v>
      </c>
      <c r="K24" s="1">
        <f t="shared" si="11"/>
        <v>406.9945114009538</v>
      </c>
      <c r="L24" s="1">
        <f t="shared" si="12"/>
        <v>406.9945114009538</v>
      </c>
      <c r="M24" s="1">
        <f t="shared" si="6"/>
        <v>3652.8322999999932</v>
      </c>
      <c r="N24" s="1">
        <f t="shared" si="7"/>
        <v>3652.8322999999932</v>
      </c>
      <c r="P24" s="1"/>
      <c r="S24"/>
    </row>
    <row r="25" spans="1:20" x14ac:dyDescent="0.25">
      <c r="A25">
        <f t="shared" si="0"/>
        <v>15</v>
      </c>
      <c r="B25" s="7">
        <f t="shared" si="1"/>
        <v>145617.29155558257</v>
      </c>
      <c r="C25" s="2">
        <v>15</v>
      </c>
      <c r="D25" s="1">
        <f t="shared" si="8"/>
        <v>145617.29155558257</v>
      </c>
      <c r="E25" s="1">
        <f t="shared" si="2"/>
        <v>145617.29155558257</v>
      </c>
      <c r="F25" s="1">
        <f t="shared" si="3"/>
        <v>716.212274990271</v>
      </c>
      <c r="G25" s="1">
        <f t="shared" si="4"/>
        <v>716.212274990271</v>
      </c>
      <c r="H25" s="1">
        <f t="shared" si="5"/>
        <v>716.212274990271</v>
      </c>
      <c r="I25" s="1">
        <f t="shared" si="9"/>
        <v>2531.5689870773467</v>
      </c>
      <c r="J25" s="1">
        <f t="shared" si="10"/>
        <v>2531.5689870773467</v>
      </c>
      <c r="K25" s="1">
        <f t="shared" si="11"/>
        <v>405.05103793237549</v>
      </c>
      <c r="L25" s="1">
        <f t="shared" si="12"/>
        <v>405.05103793237549</v>
      </c>
      <c r="M25" s="1">
        <f t="shared" si="6"/>
        <v>3652.8322999999932</v>
      </c>
      <c r="N25" s="1">
        <f t="shared" si="7"/>
        <v>3652.8322999999932</v>
      </c>
      <c r="P25" s="1"/>
      <c r="S25"/>
    </row>
    <row r="26" spans="1:20" x14ac:dyDescent="0.25">
      <c r="A26">
        <f t="shared" si="0"/>
        <v>16</v>
      </c>
      <c r="B26" s="7">
        <f t="shared" si="1"/>
        <v>144886.70633623001</v>
      </c>
      <c r="C26" s="2">
        <v>16</v>
      </c>
      <c r="D26" s="1">
        <f t="shared" si="8"/>
        <v>144886.70633623001</v>
      </c>
      <c r="E26" s="1">
        <f t="shared" si="2"/>
        <v>144886.70633623001</v>
      </c>
      <c r="F26" s="1">
        <f t="shared" si="3"/>
        <v>730.58521935255021</v>
      </c>
      <c r="G26" s="1">
        <f t="shared" si="4"/>
        <v>730.58521935255021</v>
      </c>
      <c r="H26" s="1">
        <f t="shared" si="5"/>
        <v>730.58521935255021</v>
      </c>
      <c r="I26" s="1">
        <f t="shared" si="9"/>
        <v>2519.1785177995198</v>
      </c>
      <c r="J26" s="1">
        <f t="shared" si="10"/>
        <v>2519.1785177995198</v>
      </c>
      <c r="K26" s="1">
        <f t="shared" si="11"/>
        <v>403.0685628479232</v>
      </c>
      <c r="L26" s="1">
        <f t="shared" si="12"/>
        <v>403.0685628479232</v>
      </c>
      <c r="M26" s="1">
        <f t="shared" si="6"/>
        <v>3652.8322999999932</v>
      </c>
      <c r="N26" s="1">
        <f t="shared" si="7"/>
        <v>3652.8322999999932</v>
      </c>
      <c r="P26" s="1"/>
      <c r="S26"/>
    </row>
    <row r="27" spans="1:20" x14ac:dyDescent="0.25">
      <c r="A27">
        <f t="shared" si="0"/>
        <v>17</v>
      </c>
      <c r="B27" s="7">
        <f t="shared" si="1"/>
        <v>144141.4597363394</v>
      </c>
      <c r="C27" s="2">
        <v>17</v>
      </c>
      <c r="D27" s="1">
        <f t="shared" si="8"/>
        <v>144141.4597363394</v>
      </c>
      <c r="E27" s="1">
        <f t="shared" si="2"/>
        <v>144141.4597363394</v>
      </c>
      <c r="F27" s="1">
        <f t="shared" si="3"/>
        <v>745.24659989060456</v>
      </c>
      <c r="G27" s="1">
        <f t="shared" si="4"/>
        <v>745.24659989060456</v>
      </c>
      <c r="H27" s="1">
        <f t="shared" si="5"/>
        <v>745.24659989060456</v>
      </c>
      <c r="I27" s="1">
        <f t="shared" si="9"/>
        <v>2506.5393966460247</v>
      </c>
      <c r="J27" s="1">
        <f t="shared" si="10"/>
        <v>2506.5393966460247</v>
      </c>
      <c r="K27" s="1">
        <f t="shared" si="11"/>
        <v>401.04630346336398</v>
      </c>
      <c r="L27" s="1">
        <f t="shared" si="12"/>
        <v>401.04630346336398</v>
      </c>
      <c r="M27" s="1">
        <f t="shared" si="6"/>
        <v>3652.8322999999932</v>
      </c>
      <c r="N27" s="1">
        <f t="shared" si="7"/>
        <v>3652.8322999999932</v>
      </c>
      <c r="P27" s="1"/>
      <c r="S27"/>
    </row>
    <row r="28" spans="1:20" x14ac:dyDescent="0.25">
      <c r="A28">
        <f t="shared" si="0"/>
        <v>18</v>
      </c>
      <c r="B28" s="7">
        <f t="shared" si="1"/>
        <v>143381.25753139923</v>
      </c>
      <c r="C28" s="2">
        <v>18</v>
      </c>
      <c r="D28" s="1">
        <f t="shared" si="8"/>
        <v>143381.25753139923</v>
      </c>
      <c r="E28" s="1">
        <f t="shared" si="2"/>
        <v>143381.25753139923</v>
      </c>
      <c r="F28" s="1">
        <f t="shared" si="3"/>
        <v>760.20220494017042</v>
      </c>
      <c r="G28" s="1">
        <f t="shared" si="4"/>
        <v>760.20220494017042</v>
      </c>
      <c r="H28" s="1">
        <f t="shared" si="5"/>
        <v>760.20220494017042</v>
      </c>
      <c r="I28" s="1">
        <f t="shared" si="9"/>
        <v>2493.646633672261</v>
      </c>
      <c r="J28" s="1">
        <f t="shared" si="10"/>
        <v>2493.646633672261</v>
      </c>
      <c r="K28" s="1">
        <f t="shared" si="11"/>
        <v>398.98346138756176</v>
      </c>
      <c r="L28" s="1">
        <f t="shared" si="12"/>
        <v>398.98346138756176</v>
      </c>
      <c r="M28" s="1">
        <f t="shared" si="6"/>
        <v>3652.8322999999932</v>
      </c>
      <c r="N28" s="1">
        <f t="shared" si="7"/>
        <v>3652.8322999999932</v>
      </c>
      <c r="O28" s="15"/>
      <c r="P28" s="1"/>
      <c r="S28"/>
    </row>
    <row r="29" spans="1:20" x14ac:dyDescent="0.25">
      <c r="A29">
        <f t="shared" si="0"/>
        <v>19</v>
      </c>
      <c r="B29" s="7">
        <f t="shared" si="1"/>
        <v>142605.79959240195</v>
      </c>
      <c r="C29" s="2">
        <v>19</v>
      </c>
      <c r="D29" s="1">
        <f t="shared" si="8"/>
        <v>142605.79959240195</v>
      </c>
      <c r="E29" s="1">
        <f t="shared" si="2"/>
        <v>142605.79959240195</v>
      </c>
      <c r="F29" s="1">
        <f t="shared" si="3"/>
        <v>775.45793899727732</v>
      </c>
      <c r="G29" s="1">
        <f t="shared" si="4"/>
        <v>775.45793899727732</v>
      </c>
      <c r="H29" s="1">
        <f t="shared" si="5"/>
        <v>775.45793899727732</v>
      </c>
      <c r="I29" s="1">
        <f t="shared" si="9"/>
        <v>2480.4951387954447</v>
      </c>
      <c r="J29" s="1">
        <f t="shared" si="10"/>
        <v>2480.4951387954447</v>
      </c>
      <c r="K29" s="1">
        <f t="shared" si="11"/>
        <v>396.87922220727114</v>
      </c>
      <c r="L29" s="1">
        <f t="shared" si="12"/>
        <v>396.87922220727114</v>
      </c>
      <c r="M29" s="1">
        <f t="shared" si="6"/>
        <v>3652.8322999999932</v>
      </c>
      <c r="N29" s="1">
        <f t="shared" si="7"/>
        <v>3652.8322999999932</v>
      </c>
      <c r="P29" s="1"/>
      <c r="S29"/>
    </row>
    <row r="30" spans="1:20" x14ac:dyDescent="0.25">
      <c r="A30">
        <f t="shared" si="0"/>
        <v>20</v>
      </c>
      <c r="B30" s="7">
        <f t="shared" si="1"/>
        <v>141814.77976735259</v>
      </c>
      <c r="C30" s="2">
        <v>20</v>
      </c>
      <c r="D30" s="1">
        <f t="shared" si="8"/>
        <v>141814.77976735259</v>
      </c>
      <c r="E30" s="1">
        <f t="shared" si="2"/>
        <v>141814.77976735259</v>
      </c>
      <c r="F30" s="1">
        <f t="shared" si="3"/>
        <v>791.01982504935177</v>
      </c>
      <c r="G30" s="1">
        <f t="shared" si="4"/>
        <v>791.01982504935177</v>
      </c>
      <c r="H30" s="1">
        <f t="shared" si="5"/>
        <v>791.01982504935177</v>
      </c>
      <c r="I30" s="1">
        <f t="shared" si="9"/>
        <v>2467.0797197850356</v>
      </c>
      <c r="J30" s="1">
        <f t="shared" si="10"/>
        <v>2467.0797197850356</v>
      </c>
      <c r="K30" s="1">
        <f t="shared" si="11"/>
        <v>394.73275516560574</v>
      </c>
      <c r="L30" s="1">
        <f t="shared" si="12"/>
        <v>394.73275516560574</v>
      </c>
      <c r="M30" s="1">
        <f t="shared" si="6"/>
        <v>3652.8322999999932</v>
      </c>
      <c r="N30" s="1">
        <f t="shared" si="7"/>
        <v>3652.8322999999932</v>
      </c>
      <c r="P30" s="1"/>
      <c r="S30"/>
    </row>
    <row r="31" spans="1:20" x14ac:dyDescent="0.25">
      <c r="A31">
        <f t="shared" si="0"/>
        <v>21</v>
      </c>
      <c r="B31" s="7">
        <f t="shared" si="1"/>
        <v>141007.88576039948</v>
      </c>
      <c r="C31" s="2">
        <v>21</v>
      </c>
      <c r="D31" s="1">
        <f t="shared" si="8"/>
        <v>141007.88576039948</v>
      </c>
      <c r="E31" s="1">
        <f t="shared" si="2"/>
        <v>141007.88576039948</v>
      </c>
      <c r="F31" s="1">
        <f t="shared" si="3"/>
        <v>806.89400695310178</v>
      </c>
      <c r="G31" s="1">
        <f t="shared" si="4"/>
        <v>806.89400695310178</v>
      </c>
      <c r="H31" s="1">
        <f t="shared" si="5"/>
        <v>806.89400695310178</v>
      </c>
      <c r="I31" s="1">
        <f t="shared" si="9"/>
        <v>2453.3950802128375</v>
      </c>
      <c r="J31" s="1">
        <f t="shared" si="10"/>
        <v>2453.3950802128375</v>
      </c>
      <c r="K31" s="1">
        <f t="shared" si="11"/>
        <v>392.54321283405397</v>
      </c>
      <c r="L31" s="1">
        <f t="shared" si="12"/>
        <v>392.54321283405397</v>
      </c>
      <c r="M31" s="1">
        <f t="shared" si="6"/>
        <v>3652.8322999999932</v>
      </c>
      <c r="N31" s="1">
        <f t="shared" si="7"/>
        <v>3652.8322999999932</v>
      </c>
      <c r="P31" s="1"/>
      <c r="S31"/>
    </row>
    <row r="32" spans="1:20" x14ac:dyDescent="0.25">
      <c r="A32">
        <f t="shared" si="0"/>
        <v>22</v>
      </c>
      <c r="B32" s="7">
        <f t="shared" si="1"/>
        <v>140184.79900853935</v>
      </c>
      <c r="C32" s="2">
        <v>22</v>
      </c>
      <c r="D32" s="1">
        <f t="shared" si="8"/>
        <v>140184.79900853935</v>
      </c>
      <c r="E32" s="1">
        <f t="shared" si="2"/>
        <v>140184.79900853935</v>
      </c>
      <c r="F32" s="1">
        <f t="shared" si="3"/>
        <v>823.08675186012135</v>
      </c>
      <c r="G32" s="1">
        <f t="shared" si="4"/>
        <v>823.08675186012135</v>
      </c>
      <c r="H32" s="1">
        <f t="shared" si="5"/>
        <v>823.08675186012135</v>
      </c>
      <c r="I32" s="1">
        <f t="shared" si="9"/>
        <v>2439.4358173619585</v>
      </c>
      <c r="J32" s="1">
        <f t="shared" si="10"/>
        <v>2439.4358173619585</v>
      </c>
      <c r="K32" s="1">
        <f t="shared" si="11"/>
        <v>390.30973077791339</v>
      </c>
      <c r="L32" s="1">
        <f t="shared" si="12"/>
        <v>390.30973077791339</v>
      </c>
      <c r="M32" s="1">
        <f t="shared" si="6"/>
        <v>3652.8322999999932</v>
      </c>
      <c r="N32" s="1">
        <f t="shared" si="7"/>
        <v>3652.8322999999932</v>
      </c>
      <c r="P32" s="1"/>
      <c r="S32"/>
    </row>
    <row r="33" spans="1:19" x14ac:dyDescent="0.25">
      <c r="A33">
        <f t="shared" si="0"/>
        <v>23</v>
      </c>
      <c r="B33" s="7">
        <f t="shared" si="1"/>
        <v>139345.1945558482</v>
      </c>
      <c r="C33" s="2">
        <v>23</v>
      </c>
      <c r="D33" s="1">
        <f t="shared" si="8"/>
        <v>139345.1945558482</v>
      </c>
      <c r="E33" s="1">
        <f t="shared" si="2"/>
        <v>139345.1945558482</v>
      </c>
      <c r="F33" s="1">
        <f t="shared" si="3"/>
        <v>839.60445269117099</v>
      </c>
      <c r="G33" s="1">
        <f t="shared" si="4"/>
        <v>839.60445269117099</v>
      </c>
      <c r="H33" s="1">
        <f t="shared" si="5"/>
        <v>839.60445269117099</v>
      </c>
      <c r="I33" s="1">
        <f t="shared" si="9"/>
        <v>2425.1964200938123</v>
      </c>
      <c r="J33" s="1">
        <f t="shared" si="10"/>
        <v>2425.1964200938123</v>
      </c>
      <c r="K33" s="1">
        <f t="shared" si="11"/>
        <v>388.03142721500996</v>
      </c>
      <c r="L33" s="1">
        <f t="shared" si="12"/>
        <v>388.03142721500996</v>
      </c>
      <c r="M33" s="1">
        <f t="shared" si="6"/>
        <v>3652.8322999999932</v>
      </c>
      <c r="N33" s="1">
        <f t="shared" si="7"/>
        <v>3652.8322999999932</v>
      </c>
      <c r="P33" s="1"/>
      <c r="S33"/>
    </row>
    <row r="34" spans="1:19" x14ac:dyDescent="0.25">
      <c r="A34">
        <f t="shared" si="0"/>
        <v>24</v>
      </c>
      <c r="B34" s="7">
        <f t="shared" si="1"/>
        <v>138488.74092518809</v>
      </c>
      <c r="C34" s="2">
        <v>24</v>
      </c>
      <c r="D34" s="1">
        <f t="shared" si="8"/>
        <v>138488.74092518809</v>
      </c>
      <c r="E34" s="1">
        <f t="shared" si="2"/>
        <v>138488.74092518809</v>
      </c>
      <c r="F34" s="1">
        <f t="shared" si="3"/>
        <v>856.45363066011294</v>
      </c>
      <c r="G34" s="1">
        <f t="shared" si="4"/>
        <v>856.45363066011294</v>
      </c>
      <c r="H34" s="1">
        <f t="shared" si="5"/>
        <v>856.45363066011294</v>
      </c>
      <c r="I34" s="1">
        <f t="shared" si="9"/>
        <v>2410.6712666723106</v>
      </c>
      <c r="J34" s="1">
        <f t="shared" si="10"/>
        <v>2410.6712666723106</v>
      </c>
      <c r="K34" s="1">
        <f t="shared" si="11"/>
        <v>385.70740266756968</v>
      </c>
      <c r="L34" s="1">
        <f t="shared" si="12"/>
        <v>385.70740266756968</v>
      </c>
      <c r="M34" s="1">
        <f t="shared" si="6"/>
        <v>3652.8322999999932</v>
      </c>
      <c r="N34" s="1">
        <f t="shared" si="7"/>
        <v>3652.8322999999932</v>
      </c>
      <c r="O34" s="15"/>
      <c r="P34" s="1"/>
      <c r="S34"/>
    </row>
    <row r="35" spans="1:19" x14ac:dyDescent="0.25">
      <c r="A35">
        <f t="shared" si="0"/>
        <v>25</v>
      </c>
      <c r="B35" s="7">
        <f t="shared" si="1"/>
        <v>137615.09998733958</v>
      </c>
      <c r="C35" s="2">
        <v>25</v>
      </c>
      <c r="D35" s="1">
        <f t="shared" si="8"/>
        <v>137615.09998733958</v>
      </c>
      <c r="E35" s="1">
        <f t="shared" si="2"/>
        <v>137615.09998733958</v>
      </c>
      <c r="F35" s="1">
        <f t="shared" si="3"/>
        <v>873.64093784849797</v>
      </c>
      <c r="G35" s="1">
        <f t="shared" si="4"/>
        <v>873.64093784849797</v>
      </c>
      <c r="H35" s="1">
        <f t="shared" si="5"/>
        <v>873.64093784849797</v>
      </c>
      <c r="I35" s="1">
        <f t="shared" si="9"/>
        <v>2395.8546225443924</v>
      </c>
      <c r="J35" s="1">
        <f t="shared" si="10"/>
        <v>2395.8546225443924</v>
      </c>
      <c r="K35" s="1">
        <f t="shared" si="11"/>
        <v>383.3367396071028</v>
      </c>
      <c r="L35" s="1">
        <f t="shared" si="12"/>
        <v>383.3367396071028</v>
      </c>
      <c r="M35" s="1">
        <f t="shared" si="6"/>
        <v>3652.8322999999932</v>
      </c>
      <c r="N35" s="1">
        <f t="shared" si="7"/>
        <v>3652.8322999999932</v>
      </c>
      <c r="P35" s="1"/>
      <c r="S35"/>
    </row>
    <row r="36" spans="1:19" x14ac:dyDescent="0.25">
      <c r="A36">
        <f t="shared" si="0"/>
        <v>26</v>
      </c>
      <c r="B36" s="7">
        <f t="shared" si="1"/>
        <v>136723.92682750776</v>
      </c>
      <c r="C36" s="2">
        <v>26</v>
      </c>
      <c r="D36" s="1">
        <f t="shared" si="8"/>
        <v>136723.92682750776</v>
      </c>
      <c r="E36" s="1">
        <f t="shared" si="2"/>
        <v>136723.92682750776</v>
      </c>
      <c r="F36" s="1">
        <f t="shared" si="3"/>
        <v>891.17315983181538</v>
      </c>
      <c r="G36" s="1">
        <f t="shared" si="4"/>
        <v>891.17315983181538</v>
      </c>
      <c r="H36" s="1">
        <f t="shared" si="5"/>
        <v>891.17315983181538</v>
      </c>
      <c r="I36" s="1">
        <f t="shared" si="9"/>
        <v>2380.7406380760153</v>
      </c>
      <c r="J36" s="1">
        <f t="shared" si="10"/>
        <v>2380.7406380760153</v>
      </c>
      <c r="K36" s="1">
        <f t="shared" si="11"/>
        <v>380.91850209216244</v>
      </c>
      <c r="L36" s="1">
        <f t="shared" si="12"/>
        <v>380.91850209216244</v>
      </c>
      <c r="M36" s="1">
        <f t="shared" si="6"/>
        <v>3652.8322999999932</v>
      </c>
      <c r="N36" s="1">
        <f t="shared" si="7"/>
        <v>3652.8322999999932</v>
      </c>
      <c r="P36" s="1"/>
      <c r="S36"/>
    </row>
    <row r="37" spans="1:19" x14ac:dyDescent="0.25">
      <c r="A37">
        <f t="shared" si="0"/>
        <v>27</v>
      </c>
      <c r="B37" s="7">
        <f t="shared" si="1"/>
        <v>135814.86960914932</v>
      </c>
      <c r="C37" s="2">
        <v>27</v>
      </c>
      <c r="D37" s="1">
        <f t="shared" si="8"/>
        <v>135814.86960914932</v>
      </c>
      <c r="E37" s="1">
        <f t="shared" si="2"/>
        <v>135814.86960914932</v>
      </c>
      <c r="F37" s="1">
        <f t="shared" si="3"/>
        <v>909.05721835844884</v>
      </c>
      <c r="G37" s="1">
        <f t="shared" si="4"/>
        <v>909.05721835844884</v>
      </c>
      <c r="H37" s="1">
        <f t="shared" si="5"/>
        <v>909.05721835844884</v>
      </c>
      <c r="I37" s="1">
        <f t="shared" si="9"/>
        <v>2365.3233462427106</v>
      </c>
      <c r="J37" s="1">
        <f t="shared" si="10"/>
        <v>2365.3233462427106</v>
      </c>
      <c r="K37" s="1">
        <f t="shared" si="11"/>
        <v>378.4517353988337</v>
      </c>
      <c r="L37" s="1">
        <f t="shared" si="12"/>
        <v>378.4517353988337</v>
      </c>
      <c r="M37" s="1">
        <f t="shared" si="6"/>
        <v>3652.8322999999932</v>
      </c>
      <c r="N37" s="1">
        <f t="shared" si="7"/>
        <v>3652.8322999999932</v>
      </c>
      <c r="P37" s="1"/>
      <c r="S37"/>
    </row>
    <row r="38" spans="1:19" x14ac:dyDescent="0.25">
      <c r="A38">
        <f t="shared" si="0"/>
        <v>28</v>
      </c>
      <c r="B38" s="7">
        <f t="shared" si="1"/>
        <v>134887.56943506692</v>
      </c>
      <c r="C38" s="2">
        <v>28</v>
      </c>
      <c r="D38" s="1">
        <f t="shared" si="8"/>
        <v>134887.56943506692</v>
      </c>
      <c r="E38" s="1">
        <f t="shared" si="2"/>
        <v>134887.56943506692</v>
      </c>
      <c r="F38" s="1">
        <f t="shared" si="3"/>
        <v>927.30017408239473</v>
      </c>
      <c r="G38" s="1">
        <f t="shared" si="4"/>
        <v>927.30017408239473</v>
      </c>
      <c r="H38" s="1">
        <f t="shared" si="5"/>
        <v>927.30017408239473</v>
      </c>
      <c r="I38" s="1">
        <f t="shared" si="9"/>
        <v>2349.5966602737917</v>
      </c>
      <c r="J38" s="1">
        <f t="shared" si="10"/>
        <v>2349.5966602737917</v>
      </c>
      <c r="K38" s="1">
        <f t="shared" si="11"/>
        <v>375.93546564380671</v>
      </c>
      <c r="L38" s="1">
        <f t="shared" si="12"/>
        <v>375.93546564380671</v>
      </c>
      <c r="M38" s="1">
        <f t="shared" si="6"/>
        <v>3652.8322999999932</v>
      </c>
      <c r="N38" s="1">
        <f t="shared" si="7"/>
        <v>3652.8322999999932</v>
      </c>
      <c r="P38" s="1"/>
      <c r="S38"/>
    </row>
    <row r="39" spans="1:19" x14ac:dyDescent="0.25">
      <c r="A39">
        <f t="shared" si="0"/>
        <v>29</v>
      </c>
      <c r="B39" s="7">
        <f t="shared" si="1"/>
        <v>133941.66020571609</v>
      </c>
      <c r="C39" s="2">
        <v>29</v>
      </c>
      <c r="D39" s="1">
        <f t="shared" si="8"/>
        <v>133941.66020571609</v>
      </c>
      <c r="E39" s="1">
        <f t="shared" si="2"/>
        <v>133941.66020571609</v>
      </c>
      <c r="F39" s="1">
        <f t="shared" si="3"/>
        <v>945.90922935081949</v>
      </c>
      <c r="G39" s="1">
        <f t="shared" si="4"/>
        <v>945.90922935081949</v>
      </c>
      <c r="H39" s="1">
        <f t="shared" si="5"/>
        <v>945.90922935081949</v>
      </c>
      <c r="I39" s="1">
        <f t="shared" si="9"/>
        <v>2333.5543712492877</v>
      </c>
      <c r="J39" s="1">
        <f t="shared" si="10"/>
        <v>2333.5543712492877</v>
      </c>
      <c r="K39" s="1">
        <f t="shared" si="11"/>
        <v>373.36869939988605</v>
      </c>
      <c r="L39" s="1">
        <f t="shared" si="12"/>
        <v>373.36869939988605</v>
      </c>
      <c r="M39" s="1">
        <f t="shared" si="6"/>
        <v>3652.8322999999932</v>
      </c>
      <c r="N39" s="1">
        <f t="shared" si="7"/>
        <v>3652.8322999999932</v>
      </c>
      <c r="P39" s="1"/>
      <c r="S39"/>
    </row>
    <row r="40" spans="1:19" x14ac:dyDescent="0.25">
      <c r="A40">
        <f t="shared" si="0"/>
        <v>30</v>
      </c>
      <c r="B40" s="7">
        <f t="shared" si="1"/>
        <v>132976.76847466853</v>
      </c>
      <c r="C40" s="2">
        <v>30</v>
      </c>
      <c r="D40" s="1">
        <f t="shared" si="8"/>
        <v>132976.76847466853</v>
      </c>
      <c r="E40" s="1">
        <f t="shared" si="2"/>
        <v>132976.76847466853</v>
      </c>
      <c r="F40" s="1">
        <f t="shared" si="3"/>
        <v>964.89173104755571</v>
      </c>
      <c r="G40" s="1">
        <f t="shared" si="4"/>
        <v>964.89173104755571</v>
      </c>
      <c r="H40" s="1">
        <f t="shared" si="5"/>
        <v>964.89173104755571</v>
      </c>
      <c r="I40" s="1">
        <f t="shared" si="9"/>
        <v>2317.190145648653</v>
      </c>
      <c r="J40" s="1">
        <f t="shared" si="10"/>
        <v>2317.190145648653</v>
      </c>
      <c r="K40" s="1">
        <f t="shared" si="11"/>
        <v>370.75042330378449</v>
      </c>
      <c r="L40" s="1">
        <f t="shared" si="12"/>
        <v>370.75042330378449</v>
      </c>
      <c r="M40" s="1">
        <f t="shared" si="6"/>
        <v>3652.8322999999932</v>
      </c>
      <c r="N40" s="1">
        <f t="shared" si="7"/>
        <v>3652.8322999999932</v>
      </c>
      <c r="P40" s="1"/>
      <c r="S40"/>
    </row>
    <row r="41" spans="1:19" x14ac:dyDescent="0.25">
      <c r="A41">
        <f t="shared" si="0"/>
        <v>31</v>
      </c>
      <c r="B41" s="7">
        <f t="shared" si="1"/>
        <v>131992.51330117485</v>
      </c>
      <c r="C41" s="2">
        <v>31</v>
      </c>
      <c r="D41" s="1">
        <f t="shared" si="8"/>
        <v>131992.51330117485</v>
      </c>
      <c r="E41" s="1">
        <f t="shared" si="2"/>
        <v>131992.51330117485</v>
      </c>
      <c r="F41" s="1">
        <f t="shared" si="3"/>
        <v>984.25517349366328</v>
      </c>
      <c r="G41" s="1">
        <f t="shared" si="4"/>
        <v>984.25517349366328</v>
      </c>
      <c r="H41" s="1">
        <f t="shared" si="5"/>
        <v>984.25517349366328</v>
      </c>
      <c r="I41" s="1">
        <f t="shared" si="9"/>
        <v>2300.4975228502844</v>
      </c>
      <c r="J41" s="1">
        <f t="shared" si="10"/>
        <v>2300.4975228502844</v>
      </c>
      <c r="K41" s="1">
        <f t="shared" si="11"/>
        <v>368.07960365604549</v>
      </c>
      <c r="L41" s="1">
        <f t="shared" si="12"/>
        <v>368.07960365604549</v>
      </c>
      <c r="M41" s="1">
        <f t="shared" si="6"/>
        <v>3652.8322999999932</v>
      </c>
      <c r="N41" s="1">
        <f t="shared" si="7"/>
        <v>3652.8322999999932</v>
      </c>
      <c r="P41" s="1"/>
      <c r="S41"/>
    </row>
    <row r="42" spans="1:19" x14ac:dyDescent="0.25">
      <c r="A42">
        <f t="shared" ref="A42:A70" si="13">IF(C42&lt;=$R$9,C42,"")</f>
        <v>32</v>
      </c>
      <c r="B42" s="7">
        <f t="shared" si="1"/>
        <v>130988.50609976865</v>
      </c>
      <c r="C42" s="2">
        <v>32</v>
      </c>
      <c r="D42" s="1">
        <f t="shared" si="8"/>
        <v>130988.50609976865</v>
      </c>
      <c r="E42" s="1">
        <f t="shared" si="2"/>
        <v>130988.50609976865</v>
      </c>
      <c r="F42" s="1">
        <f t="shared" si="3"/>
        <v>1004.0072014062011</v>
      </c>
      <c r="G42" s="1">
        <f t="shared" si="4"/>
        <v>1004.0072014062011</v>
      </c>
      <c r="H42" s="1">
        <f t="shared" si="5"/>
        <v>1004.0072014062011</v>
      </c>
      <c r="I42" s="1">
        <f t="shared" si="9"/>
        <v>2283.4699125808552</v>
      </c>
      <c r="J42" s="1">
        <f t="shared" si="10"/>
        <v>2283.4699125808552</v>
      </c>
      <c r="K42" s="1">
        <f t="shared" si="11"/>
        <v>365.35518601293683</v>
      </c>
      <c r="L42" s="1">
        <f t="shared" si="12"/>
        <v>365.35518601293683</v>
      </c>
      <c r="M42" s="1">
        <f t="shared" si="6"/>
        <v>3652.8322999999932</v>
      </c>
      <c r="N42" s="1">
        <f t="shared" si="7"/>
        <v>3652.8322999999932</v>
      </c>
      <c r="P42" s="1"/>
      <c r="S42"/>
    </row>
    <row r="43" spans="1:19" x14ac:dyDescent="0.25">
      <c r="A43">
        <f t="shared" si="13"/>
        <v>33</v>
      </c>
      <c r="B43" s="7">
        <f t="shared" si="1"/>
        <v>129964.35048685229</v>
      </c>
      <c r="C43" s="2">
        <v>33</v>
      </c>
      <c r="D43" s="1">
        <f t="shared" si="8"/>
        <v>129964.35048685229</v>
      </c>
      <c r="E43" s="1">
        <f t="shared" si="2"/>
        <v>129964.35048685229</v>
      </c>
      <c r="F43" s="1">
        <f t="shared" ref="F43:F70" si="14">IFERROR(IF(A43&lt;$R$9,IFERROR(IF(H43&gt;=0,N43-J43-L43,""),""),IF(A43=$R$9,D42,"")),"")</f>
        <v>1024.1556129163707</v>
      </c>
      <c r="G43" s="1">
        <f t="shared" si="4"/>
        <v>1024.1556129163707</v>
      </c>
      <c r="H43" s="1">
        <f t="shared" si="5"/>
        <v>1024.1556129163707</v>
      </c>
      <c r="I43" s="1">
        <f t="shared" si="9"/>
        <v>2266.1005923134676</v>
      </c>
      <c r="J43" s="1">
        <f t="shared" si="10"/>
        <v>2266.1005923134676</v>
      </c>
      <c r="K43" s="1">
        <f t="shared" si="11"/>
        <v>362.57609477015484</v>
      </c>
      <c r="L43" s="1">
        <f t="shared" si="12"/>
        <v>362.57609477015484</v>
      </c>
      <c r="M43" s="1">
        <f t="shared" ref="M43:M70" si="15">IFERROR(IF(A43&lt;$R$9,N43,F43+I43+K43),"")</f>
        <v>3652.8322999999932</v>
      </c>
      <c r="N43" s="1">
        <f t="shared" si="7"/>
        <v>3652.8322999999932</v>
      </c>
      <c r="P43" s="1"/>
      <c r="S43"/>
    </row>
    <row r="44" spans="1:19" x14ac:dyDescent="0.25">
      <c r="A44">
        <f t="shared" si="13"/>
        <v>34</v>
      </c>
      <c r="B44" s="7">
        <f t="shared" si="1"/>
        <v>128919.64212420405</v>
      </c>
      <c r="C44" s="2">
        <v>34</v>
      </c>
      <c r="D44" s="1">
        <f t="shared" si="8"/>
        <v>128919.64212420405</v>
      </c>
      <c r="E44" s="1">
        <f t="shared" si="2"/>
        <v>128919.64212420405</v>
      </c>
      <c r="F44" s="1">
        <f t="shared" si="14"/>
        <v>1044.7083626482333</v>
      </c>
      <c r="G44" s="1">
        <f t="shared" si="4"/>
        <v>1044.7083626482333</v>
      </c>
      <c r="H44" s="1">
        <f t="shared" si="5"/>
        <v>1044.7083626482333</v>
      </c>
      <c r="I44" s="1">
        <f t="shared" si="9"/>
        <v>2248.3827046135862</v>
      </c>
      <c r="J44" s="1">
        <f t="shared" si="10"/>
        <v>2248.3827046135862</v>
      </c>
      <c r="K44" s="1">
        <f t="shared" si="11"/>
        <v>359.74123273817378</v>
      </c>
      <c r="L44" s="1">
        <f t="shared" si="12"/>
        <v>359.74123273817378</v>
      </c>
      <c r="M44" s="1">
        <f t="shared" si="15"/>
        <v>3652.8322999999932</v>
      </c>
      <c r="N44" s="1">
        <f t="shared" si="7"/>
        <v>3652.8322999999932</v>
      </c>
      <c r="P44" s="1"/>
      <c r="S44"/>
    </row>
    <row r="45" spans="1:19" x14ac:dyDescent="0.25">
      <c r="A45">
        <f t="shared" si="13"/>
        <v>35</v>
      </c>
      <c r="B45" s="7">
        <f t="shared" si="1"/>
        <v>127853.96855934485</v>
      </c>
      <c r="C45" s="2">
        <v>35</v>
      </c>
      <c r="D45" s="1">
        <f t="shared" si="8"/>
        <v>127853.96855934485</v>
      </c>
      <c r="E45" s="1">
        <f t="shared" si="2"/>
        <v>127853.96855934485</v>
      </c>
      <c r="F45" s="1">
        <f t="shared" si="14"/>
        <v>1065.6735648592048</v>
      </c>
      <c r="G45" s="1">
        <f t="shared" si="4"/>
        <v>1065.6735648592048</v>
      </c>
      <c r="H45" s="1">
        <f t="shared" si="5"/>
        <v>1065.6735648592048</v>
      </c>
      <c r="I45" s="1">
        <f t="shared" si="9"/>
        <v>2230.3092544317142</v>
      </c>
      <c r="J45" s="1">
        <f t="shared" si="10"/>
        <v>2230.3092544317142</v>
      </c>
      <c r="K45" s="1">
        <f t="shared" si="11"/>
        <v>356.84948070907427</v>
      </c>
      <c r="L45" s="1">
        <f t="shared" si="12"/>
        <v>356.84948070907427</v>
      </c>
      <c r="M45" s="1">
        <f t="shared" si="15"/>
        <v>3652.8322999999932</v>
      </c>
      <c r="N45" s="1">
        <f t="shared" si="7"/>
        <v>3652.8322999999932</v>
      </c>
      <c r="P45" s="1"/>
      <c r="S45"/>
    </row>
    <row r="46" spans="1:19" x14ac:dyDescent="0.25">
      <c r="A46">
        <f t="shared" si="13"/>
        <v>36</v>
      </c>
      <c r="B46" s="7">
        <f t="shared" si="1"/>
        <v>126766.90906270128</v>
      </c>
      <c r="C46" s="2">
        <v>36</v>
      </c>
      <c r="D46" s="1">
        <f t="shared" si="8"/>
        <v>126766.90906270128</v>
      </c>
      <c r="E46" s="1">
        <f t="shared" si="2"/>
        <v>126766.90906270128</v>
      </c>
      <c r="F46" s="1">
        <f t="shared" si="14"/>
        <v>1087.0594966435785</v>
      </c>
      <c r="G46" s="1">
        <f t="shared" si="4"/>
        <v>1087.0594966435785</v>
      </c>
      <c r="H46" s="1">
        <f t="shared" si="5"/>
        <v>1087.0594966435785</v>
      </c>
      <c r="I46" s="1">
        <f t="shared" si="9"/>
        <v>2211.8731063417367</v>
      </c>
      <c r="J46" s="1">
        <f t="shared" si="10"/>
        <v>2211.8731063417367</v>
      </c>
      <c r="K46" s="1">
        <f>IFERROR(IF(L46&gt;=0,I46*16%,""),"")</f>
        <v>353.89969701467788</v>
      </c>
      <c r="L46" s="1">
        <f t="shared" si="12"/>
        <v>353.89969701467788</v>
      </c>
      <c r="M46" s="1">
        <f t="shared" si="15"/>
        <v>3652.8322999999932</v>
      </c>
      <c r="N46" s="1">
        <f t="shared" si="7"/>
        <v>3652.8322999999932</v>
      </c>
      <c r="P46" s="1"/>
      <c r="S46"/>
    </row>
    <row r="47" spans="1:19" x14ac:dyDescent="0.25">
      <c r="A47">
        <f t="shared" si="13"/>
        <v>37</v>
      </c>
      <c r="B47" s="7">
        <f t="shared" si="1"/>
        <v>125658.03446150094</v>
      </c>
      <c r="C47" s="2">
        <v>37</v>
      </c>
      <c r="D47" s="1">
        <f t="shared" si="8"/>
        <v>125658.03446150094</v>
      </c>
      <c r="E47" s="1">
        <f t="shared" si="2"/>
        <v>125658.03446150094</v>
      </c>
      <c r="F47" s="1">
        <f t="shared" si="14"/>
        <v>1108.8746012003353</v>
      </c>
      <c r="G47" s="1">
        <f t="shared" si="4"/>
        <v>1108.8746012003353</v>
      </c>
      <c r="H47" s="1">
        <f t="shared" si="5"/>
        <v>1108.8746012003353</v>
      </c>
      <c r="I47" s="1">
        <f t="shared" si="9"/>
        <v>2193.0669817238431</v>
      </c>
      <c r="J47" s="1">
        <f t="shared" si="10"/>
        <v>2193.0669817238431</v>
      </c>
      <c r="K47" s="1">
        <f t="shared" si="11"/>
        <v>350.89071707581491</v>
      </c>
      <c r="L47" s="1">
        <f t="shared" si="12"/>
        <v>350.89071707581491</v>
      </c>
      <c r="M47" s="1">
        <f t="shared" si="15"/>
        <v>3652.8322999999932</v>
      </c>
      <c r="N47" s="1">
        <f t="shared" si="7"/>
        <v>3652.8322999999932</v>
      </c>
      <c r="S47"/>
    </row>
    <row r="48" spans="1:19" x14ac:dyDescent="0.25">
      <c r="A48">
        <f t="shared" si="13"/>
        <v>38</v>
      </c>
      <c r="B48" s="7">
        <f t="shared" si="1"/>
        <v>124526.90697033441</v>
      </c>
      <c r="C48" s="2">
        <v>38</v>
      </c>
      <c r="D48" s="1">
        <f t="shared" si="8"/>
        <v>124526.90697033441</v>
      </c>
      <c r="E48" s="1">
        <f t="shared" si="2"/>
        <v>124526.90697033441</v>
      </c>
      <c r="F48" s="1">
        <f t="shared" si="14"/>
        <v>1131.1274911665309</v>
      </c>
      <c r="G48" s="1">
        <f t="shared" si="4"/>
        <v>1131.1274911665309</v>
      </c>
      <c r="H48" s="1">
        <f t="shared" si="5"/>
        <v>1131.1274911665309</v>
      </c>
      <c r="I48" s="1">
        <f t="shared" si="9"/>
        <v>2173.8834558909157</v>
      </c>
      <c r="J48" s="1">
        <f t="shared" si="10"/>
        <v>2173.8834558909157</v>
      </c>
      <c r="K48" s="1">
        <f t="shared" si="11"/>
        <v>347.82135294254653</v>
      </c>
      <c r="L48" s="1">
        <f t="shared" si="12"/>
        <v>347.82135294254653</v>
      </c>
      <c r="M48" s="1">
        <f t="shared" si="15"/>
        <v>3652.8322999999932</v>
      </c>
      <c r="N48" s="1">
        <f t="shared" si="7"/>
        <v>3652.8322999999932</v>
      </c>
      <c r="S48"/>
    </row>
    <row r="49" spans="1:19" x14ac:dyDescent="0.25">
      <c r="A49">
        <f t="shared" si="13"/>
        <v>39</v>
      </c>
      <c r="B49" s="7">
        <f t="shared" si="1"/>
        <v>123373.08001831683</v>
      </c>
      <c r="C49" s="2">
        <v>39</v>
      </c>
      <c r="D49" s="1">
        <f t="shared" si="8"/>
        <v>123373.08001831683</v>
      </c>
      <c r="E49" s="1">
        <f t="shared" si="2"/>
        <v>123373.08001831683</v>
      </c>
      <c r="F49" s="1">
        <f t="shared" si="14"/>
        <v>1153.8269520175777</v>
      </c>
      <c r="G49" s="1">
        <f t="shared" si="4"/>
        <v>1153.8269520175777</v>
      </c>
      <c r="H49" s="1">
        <f t="shared" si="5"/>
        <v>1153.8269520175777</v>
      </c>
      <c r="I49" s="1">
        <f t="shared" si="9"/>
        <v>2154.3149551572546</v>
      </c>
      <c r="J49" s="1">
        <f t="shared" si="10"/>
        <v>2154.3149551572546</v>
      </c>
      <c r="K49" s="1">
        <f t="shared" si="11"/>
        <v>344.69039282516076</v>
      </c>
      <c r="L49" s="1">
        <f t="shared" si="12"/>
        <v>344.69039282516076</v>
      </c>
      <c r="M49" s="1">
        <f t="shared" si="15"/>
        <v>3652.8322999999932</v>
      </c>
      <c r="N49" s="1">
        <f t="shared" si="7"/>
        <v>3652.8322999999932</v>
      </c>
      <c r="S49"/>
    </row>
    <row r="50" spans="1:19" x14ac:dyDescent="0.25">
      <c r="A50">
        <f t="shared" si="13"/>
        <v>40</v>
      </c>
      <c r="B50" s="7">
        <f t="shared" si="1"/>
        <v>122196.09807278107</v>
      </c>
      <c r="C50" s="2">
        <v>40</v>
      </c>
      <c r="D50" s="1">
        <f t="shared" si="8"/>
        <v>122196.09807278107</v>
      </c>
      <c r="E50" s="1">
        <f t="shared" si="2"/>
        <v>122196.09807278107</v>
      </c>
      <c r="F50" s="1">
        <f t="shared" si="14"/>
        <v>1176.9819455357667</v>
      </c>
      <c r="G50" s="1">
        <f t="shared" si="4"/>
        <v>1176.9819455357667</v>
      </c>
      <c r="H50" s="1">
        <f t="shared" si="5"/>
        <v>1176.9819455357667</v>
      </c>
      <c r="I50" s="1">
        <f t="shared" si="9"/>
        <v>2134.3537538484711</v>
      </c>
      <c r="J50" s="1">
        <f t="shared" si="10"/>
        <v>2134.3537538484711</v>
      </c>
      <c r="K50" s="1">
        <f t="shared" si="11"/>
        <v>341.49660061575537</v>
      </c>
      <c r="L50" s="1">
        <f t="shared" si="12"/>
        <v>341.49660061575537</v>
      </c>
      <c r="M50" s="1">
        <f t="shared" si="15"/>
        <v>3652.8322999999932</v>
      </c>
      <c r="N50" s="1">
        <f t="shared" si="7"/>
        <v>3652.8322999999932</v>
      </c>
      <c r="S50"/>
    </row>
    <row r="51" spans="1:19" x14ac:dyDescent="0.25">
      <c r="A51">
        <f t="shared" si="13"/>
        <v>41</v>
      </c>
      <c r="B51" s="7">
        <f t="shared" si="1"/>
        <v>120995.49645943267</v>
      </c>
      <c r="C51" s="2">
        <v>41</v>
      </c>
      <c r="D51" s="1">
        <f t="shared" si="8"/>
        <v>120995.49645943267</v>
      </c>
      <c r="E51" s="1">
        <f t="shared" si="2"/>
        <v>120995.49645943267</v>
      </c>
      <c r="F51" s="1">
        <f t="shared" si="14"/>
        <v>1200.601613348389</v>
      </c>
      <c r="G51" s="1">
        <f t="shared" si="4"/>
        <v>1200.601613348389</v>
      </c>
      <c r="H51" s="1">
        <f t="shared" si="5"/>
        <v>1200.601613348389</v>
      </c>
      <c r="I51" s="1">
        <f t="shared" si="9"/>
        <v>2113.9919712513829</v>
      </c>
      <c r="J51" s="1">
        <f t="shared" si="10"/>
        <v>2113.9919712513829</v>
      </c>
      <c r="K51" s="1">
        <f t="shared" si="11"/>
        <v>338.23871540022128</v>
      </c>
      <c r="L51" s="1">
        <f t="shared" si="12"/>
        <v>338.23871540022128</v>
      </c>
      <c r="M51" s="1">
        <f t="shared" si="15"/>
        <v>3652.8322999999932</v>
      </c>
      <c r="N51" s="1">
        <f t="shared" si="7"/>
        <v>3652.8322999999932</v>
      </c>
      <c r="S51"/>
    </row>
    <row r="52" spans="1:19" x14ac:dyDescent="0.25">
      <c r="A52">
        <f t="shared" si="13"/>
        <v>42</v>
      </c>
      <c r="B52" s="7">
        <f t="shared" si="1"/>
        <v>119770.80117889581</v>
      </c>
      <c r="C52" s="2">
        <v>42</v>
      </c>
      <c r="D52" s="1">
        <f t="shared" si="8"/>
        <v>119770.80117889581</v>
      </c>
      <c r="E52" s="1">
        <f t="shared" si="2"/>
        <v>119770.80117889581</v>
      </c>
      <c r="F52" s="1">
        <f t="shared" si="14"/>
        <v>1224.6952805368683</v>
      </c>
      <c r="G52" s="1">
        <f t="shared" si="4"/>
        <v>1224.6952805368683</v>
      </c>
      <c r="H52" s="1">
        <f t="shared" si="5"/>
        <v>1224.6952805368683</v>
      </c>
      <c r="I52" s="1">
        <f t="shared" si="9"/>
        <v>2093.221568502694</v>
      </c>
      <c r="J52" s="1">
        <f t="shared" si="10"/>
        <v>2093.221568502694</v>
      </c>
      <c r="K52" s="1">
        <f t="shared" si="11"/>
        <v>334.91545096043103</v>
      </c>
      <c r="L52" s="1">
        <f t="shared" si="12"/>
        <v>334.91545096043103</v>
      </c>
      <c r="M52" s="1">
        <f t="shared" si="15"/>
        <v>3652.8322999999932</v>
      </c>
      <c r="N52" s="1">
        <f t="shared" si="7"/>
        <v>3652.8322999999932</v>
      </c>
      <c r="S52"/>
    </row>
    <row r="53" spans="1:19" x14ac:dyDescent="0.25">
      <c r="A53">
        <f t="shared" si="13"/>
        <v>43</v>
      </c>
      <c r="B53" s="7">
        <f t="shared" si="1"/>
        <v>118521.5287195775</v>
      </c>
      <c r="C53" s="2">
        <v>43</v>
      </c>
      <c r="D53" s="1">
        <f t="shared" si="8"/>
        <v>118521.5287195775</v>
      </c>
      <c r="E53" s="1">
        <f t="shared" si="2"/>
        <v>118521.5287195775</v>
      </c>
      <c r="F53" s="1">
        <f t="shared" si="14"/>
        <v>1249.2724593183145</v>
      </c>
      <c r="G53" s="1">
        <f t="shared" si="4"/>
        <v>1249.2724593183145</v>
      </c>
      <c r="H53" s="1">
        <f t="shared" si="5"/>
        <v>1249.2724593183145</v>
      </c>
      <c r="I53" s="1">
        <f t="shared" si="9"/>
        <v>2072.0343454152403</v>
      </c>
      <c r="J53" s="1">
        <f t="shared" si="10"/>
        <v>2072.0343454152403</v>
      </c>
      <c r="K53" s="1">
        <f t="shared" si="11"/>
        <v>331.52549526643844</v>
      </c>
      <c r="L53" s="1">
        <f t="shared" si="12"/>
        <v>331.52549526643844</v>
      </c>
      <c r="M53" s="1">
        <f t="shared" si="15"/>
        <v>3652.8322999999932</v>
      </c>
      <c r="N53" s="1">
        <f t="shared" si="7"/>
        <v>3652.8322999999932</v>
      </c>
      <c r="S53"/>
    </row>
    <row r="54" spans="1:19" x14ac:dyDescent="0.25">
      <c r="A54">
        <f t="shared" si="13"/>
        <v>44</v>
      </c>
      <c r="B54" s="7">
        <f t="shared" si="1"/>
        <v>117247.18586677653</v>
      </c>
      <c r="C54" s="2">
        <v>44</v>
      </c>
      <c r="D54" s="1">
        <f t="shared" si="8"/>
        <v>117247.18586677653</v>
      </c>
      <c r="E54" s="1">
        <f t="shared" si="2"/>
        <v>117247.18586677653</v>
      </c>
      <c r="F54" s="1">
        <f t="shared" si="14"/>
        <v>1274.342852800964</v>
      </c>
      <c r="G54" s="1">
        <f t="shared" si="4"/>
        <v>1274.342852800964</v>
      </c>
      <c r="H54" s="1">
        <f t="shared" si="5"/>
        <v>1274.342852800964</v>
      </c>
      <c r="I54" s="1">
        <f t="shared" si="9"/>
        <v>2050.4219372405423</v>
      </c>
      <c r="J54" s="1">
        <f t="shared" si="10"/>
        <v>2050.4219372405423</v>
      </c>
      <c r="K54" s="1">
        <f t="shared" si="11"/>
        <v>328.06750995848677</v>
      </c>
      <c r="L54" s="1">
        <f t="shared" si="12"/>
        <v>328.06750995848677</v>
      </c>
      <c r="M54" s="1">
        <f t="shared" si="15"/>
        <v>3652.8322999999932</v>
      </c>
      <c r="N54" s="1">
        <f t="shared" si="7"/>
        <v>3652.8322999999932</v>
      </c>
      <c r="S54"/>
    </row>
    <row r="55" spans="1:19" x14ac:dyDescent="0.25">
      <c r="A55">
        <f t="shared" si="13"/>
        <v>45</v>
      </c>
      <c r="B55" s="7">
        <f t="shared" si="1"/>
        <v>115947.26950796155</v>
      </c>
      <c r="C55" s="2">
        <v>45</v>
      </c>
      <c r="D55" s="1">
        <f t="shared" si="8"/>
        <v>115947.26950796155</v>
      </c>
      <c r="E55" s="1">
        <f t="shared" si="2"/>
        <v>115947.26950796155</v>
      </c>
      <c r="F55" s="1">
        <f t="shared" si="14"/>
        <v>1299.9163588149813</v>
      </c>
      <c r="G55" s="1">
        <f t="shared" si="4"/>
        <v>1299.9163588149813</v>
      </c>
      <c r="H55" s="1">
        <f t="shared" si="5"/>
        <v>1299.9163588149813</v>
      </c>
      <c r="I55" s="1">
        <f t="shared" si="9"/>
        <v>2028.3758113663896</v>
      </c>
      <c r="J55" s="1">
        <f t="shared" si="10"/>
        <v>2028.3758113663896</v>
      </c>
      <c r="K55" s="1">
        <f t="shared" si="11"/>
        <v>324.54012981862235</v>
      </c>
      <c r="L55" s="1">
        <f t="shared" si="12"/>
        <v>324.54012981862235</v>
      </c>
      <c r="M55" s="1">
        <f t="shared" si="15"/>
        <v>3652.8322999999932</v>
      </c>
      <c r="N55" s="1">
        <f t="shared" si="7"/>
        <v>3652.8322999999932</v>
      </c>
      <c r="S55"/>
    </row>
    <row r="56" spans="1:19" x14ac:dyDescent="0.25">
      <c r="A56">
        <f t="shared" si="13"/>
        <v>46</v>
      </c>
      <c r="B56" s="7">
        <f t="shared" si="1"/>
        <v>114621.26643414142</v>
      </c>
      <c r="C56" s="2">
        <v>46</v>
      </c>
      <c r="D56" s="1">
        <f t="shared" si="8"/>
        <v>114621.26643414142</v>
      </c>
      <c r="E56" s="1">
        <f t="shared" si="2"/>
        <v>114621.26643414142</v>
      </c>
      <c r="F56" s="1">
        <f t="shared" si="14"/>
        <v>1326.0030738201356</v>
      </c>
      <c r="G56" s="1">
        <f t="shared" si="4"/>
        <v>1326.0030738201356</v>
      </c>
      <c r="H56" s="1">
        <f t="shared" si="5"/>
        <v>1326.0030738201356</v>
      </c>
      <c r="I56" s="1">
        <f t="shared" si="9"/>
        <v>2005.8872639481531</v>
      </c>
      <c r="J56" s="1">
        <f t="shared" si="10"/>
        <v>2005.8872639481531</v>
      </c>
      <c r="K56" s="1">
        <f t="shared" si="11"/>
        <v>320.94196223170451</v>
      </c>
      <c r="L56" s="1">
        <f t="shared" si="12"/>
        <v>320.94196223170451</v>
      </c>
      <c r="M56" s="1">
        <f t="shared" si="15"/>
        <v>3652.8322999999932</v>
      </c>
      <c r="N56" s="1">
        <f t="shared" si="7"/>
        <v>3652.8322999999932</v>
      </c>
      <c r="S56"/>
    </row>
    <row r="57" spans="1:19" x14ac:dyDescent="0.25">
      <c r="A57">
        <f t="shared" si="13"/>
        <v>47</v>
      </c>
      <c r="B57" s="7">
        <f t="shared" si="1"/>
        <v>113268.65313724952</v>
      </c>
      <c r="C57" s="2">
        <v>47</v>
      </c>
      <c r="D57" s="1">
        <f t="shared" si="8"/>
        <v>113268.65313724952</v>
      </c>
      <c r="E57" s="1">
        <f t="shared" si="2"/>
        <v>113268.65313724952</v>
      </c>
      <c r="F57" s="1">
        <f t="shared" si="14"/>
        <v>1352.6132968919014</v>
      </c>
      <c r="G57" s="1">
        <f t="shared" si="4"/>
        <v>1352.6132968919014</v>
      </c>
      <c r="H57" s="1">
        <f t="shared" si="5"/>
        <v>1352.6132968919014</v>
      </c>
      <c r="I57" s="1">
        <f t="shared" si="9"/>
        <v>1982.9474164724929</v>
      </c>
      <c r="J57" s="1">
        <f t="shared" si="10"/>
        <v>1982.9474164724929</v>
      </c>
      <c r="K57" s="1">
        <f t="shared" si="11"/>
        <v>317.27158663559885</v>
      </c>
      <c r="L57" s="1">
        <f t="shared" si="12"/>
        <v>317.27158663559885</v>
      </c>
      <c r="M57" s="1">
        <f t="shared" si="15"/>
        <v>3652.8322999999932</v>
      </c>
      <c r="N57" s="1">
        <f t="shared" si="7"/>
        <v>3652.8322999999932</v>
      </c>
      <c r="S57"/>
    </row>
    <row r="58" spans="1:19" x14ac:dyDescent="0.25">
      <c r="A58">
        <f t="shared" si="13"/>
        <v>48</v>
      </c>
      <c r="B58" s="7">
        <f t="shared" si="1"/>
        <v>111888.89560346198</v>
      </c>
      <c r="C58" s="2">
        <v>48</v>
      </c>
      <c r="D58" s="1">
        <f t="shared" si="8"/>
        <v>111888.89560346198</v>
      </c>
      <c r="E58" s="1">
        <f t="shared" si="2"/>
        <v>111888.89560346198</v>
      </c>
      <c r="F58" s="1">
        <f t="shared" si="14"/>
        <v>1379.7575337875487</v>
      </c>
      <c r="G58" s="1">
        <f t="shared" si="4"/>
        <v>1379.7575337875487</v>
      </c>
      <c r="H58" s="1">
        <f t="shared" si="5"/>
        <v>1379.7575337875487</v>
      </c>
      <c r="I58" s="1">
        <f t="shared" si="9"/>
        <v>1959.5472122521073</v>
      </c>
      <c r="J58" s="1">
        <f t="shared" si="10"/>
        <v>1959.5472122521073</v>
      </c>
      <c r="K58" s="1">
        <f>IFERROR(IF(L58&gt;=0,I58*16%,""),"")</f>
        <v>313.52755396033717</v>
      </c>
      <c r="L58" s="1">
        <f t="shared" si="12"/>
        <v>313.52755396033717</v>
      </c>
      <c r="M58" s="1">
        <f t="shared" si="15"/>
        <v>3652.8322999999932</v>
      </c>
      <c r="N58" s="1">
        <f t="shared" si="7"/>
        <v>3652.8322999999932</v>
      </c>
      <c r="S58"/>
    </row>
    <row r="59" spans="1:19" x14ac:dyDescent="0.25">
      <c r="A59">
        <f t="shared" si="13"/>
        <v>49</v>
      </c>
      <c r="B59" s="7">
        <f t="shared" si="1"/>
        <v>110481.44910236815</v>
      </c>
      <c r="C59" s="2">
        <v>49</v>
      </c>
      <c r="D59" s="1">
        <f t="shared" si="8"/>
        <v>110481.44910236815</v>
      </c>
      <c r="E59" s="1">
        <f t="shared" si="2"/>
        <v>110481.44910236815</v>
      </c>
      <c r="F59" s="1">
        <f t="shared" si="14"/>
        <v>1407.4465010938313</v>
      </c>
      <c r="G59" s="1">
        <f t="shared" si="4"/>
        <v>1407.4465010938313</v>
      </c>
      <c r="H59" s="1">
        <f t="shared" si="5"/>
        <v>1407.4465010938313</v>
      </c>
      <c r="I59" s="1">
        <f t="shared" si="9"/>
        <v>1935.6774128501395</v>
      </c>
      <c r="J59" s="1">
        <f t="shared" si="10"/>
        <v>1935.6774128501395</v>
      </c>
      <c r="K59" s="1">
        <f t="shared" si="11"/>
        <v>309.70838605602233</v>
      </c>
      <c r="L59" s="1">
        <f t="shared" si="12"/>
        <v>309.70838605602233</v>
      </c>
      <c r="M59" s="1">
        <f t="shared" si="15"/>
        <v>3652.8322999999932</v>
      </c>
      <c r="N59" s="1">
        <f t="shared" si="7"/>
        <v>3652.8322999999932</v>
      </c>
      <c r="S59"/>
    </row>
    <row r="60" spans="1:19" x14ac:dyDescent="0.25">
      <c r="A60">
        <f t="shared" si="13"/>
        <v>50</v>
      </c>
      <c r="B60" s="7">
        <f t="shared" si="1"/>
        <v>109045.75797191024</v>
      </c>
      <c r="C60" s="2">
        <v>50</v>
      </c>
      <c r="D60" s="1">
        <f t="shared" si="8"/>
        <v>109045.75797191024</v>
      </c>
      <c r="E60" s="1">
        <f t="shared" si="2"/>
        <v>109045.75797191024</v>
      </c>
      <c r="F60" s="1">
        <f t="shared" si="14"/>
        <v>1435.6911304579135</v>
      </c>
      <c r="G60" s="1">
        <f t="shared" si="4"/>
        <v>1435.6911304579135</v>
      </c>
      <c r="H60" s="1">
        <f t="shared" si="5"/>
        <v>1435.6911304579135</v>
      </c>
      <c r="I60" s="1">
        <f t="shared" si="9"/>
        <v>1911.3285944328275</v>
      </c>
      <c r="J60" s="1">
        <f t="shared" si="10"/>
        <v>1911.3285944328275</v>
      </c>
      <c r="K60" s="1">
        <f t="shared" si="11"/>
        <v>305.81257510925241</v>
      </c>
      <c r="L60" s="1">
        <f t="shared" si="12"/>
        <v>305.81257510925241</v>
      </c>
      <c r="M60" s="1">
        <f t="shared" si="15"/>
        <v>3652.8322999999932</v>
      </c>
      <c r="N60" s="1">
        <f t="shared" si="7"/>
        <v>3652.8322999999932</v>
      </c>
      <c r="S60"/>
    </row>
    <row r="61" spans="1:19" x14ac:dyDescent="0.25">
      <c r="A61">
        <f t="shared" si="13"/>
        <v>51</v>
      </c>
      <c r="B61" s="7">
        <f t="shared" si="1"/>
        <v>107581.25539900703</v>
      </c>
      <c r="C61" s="2">
        <v>51</v>
      </c>
      <c r="D61" s="1">
        <f t="shared" si="8"/>
        <v>107581.25539900703</v>
      </c>
      <c r="E61" s="1">
        <f t="shared" si="2"/>
        <v>107581.25539900703</v>
      </c>
      <c r="F61" s="1">
        <f t="shared" si="14"/>
        <v>1464.5025729031991</v>
      </c>
      <c r="G61" s="1">
        <f t="shared" si="4"/>
        <v>1464.5025729031991</v>
      </c>
      <c r="H61" s="1">
        <f t="shared" si="5"/>
        <v>1464.5025729031991</v>
      </c>
      <c r="I61" s="1">
        <f t="shared" si="9"/>
        <v>1886.4911440489605</v>
      </c>
      <c r="J61" s="1">
        <f t="shared" si="10"/>
        <v>1886.4911440489605</v>
      </c>
      <c r="K61" s="1">
        <f t="shared" si="11"/>
        <v>301.83858304783365</v>
      </c>
      <c r="L61" s="1">
        <f t="shared" si="12"/>
        <v>301.83858304783365</v>
      </c>
      <c r="M61" s="1">
        <f t="shared" si="15"/>
        <v>3652.8322999999932</v>
      </c>
      <c r="N61" s="1">
        <f t="shared" si="7"/>
        <v>3652.8322999999932</v>
      </c>
      <c r="S61"/>
    </row>
    <row r="62" spans="1:19" x14ac:dyDescent="0.25">
      <c r="A62">
        <f t="shared" si="13"/>
        <v>52</v>
      </c>
      <c r="B62" s="7">
        <f t="shared" si="1"/>
        <v>106087.36319577525</v>
      </c>
      <c r="C62" s="2">
        <v>52</v>
      </c>
      <c r="D62" s="1">
        <f t="shared" si="8"/>
        <v>106087.36319577525</v>
      </c>
      <c r="E62" s="1">
        <f t="shared" si="2"/>
        <v>106087.36319577525</v>
      </c>
      <c r="F62" s="1">
        <f t="shared" si="14"/>
        <v>1493.8922032317751</v>
      </c>
      <c r="G62" s="1">
        <f t="shared" si="4"/>
        <v>1493.8922032317751</v>
      </c>
      <c r="H62" s="1">
        <f t="shared" si="5"/>
        <v>1493.8922032317751</v>
      </c>
      <c r="I62" s="1">
        <f t="shared" si="9"/>
        <v>1861.1552558346707</v>
      </c>
      <c r="J62" s="1">
        <f t="shared" si="10"/>
        <v>1861.1552558346707</v>
      </c>
      <c r="K62" s="1">
        <f t="shared" si="11"/>
        <v>297.78484093354734</v>
      </c>
      <c r="L62" s="1">
        <f t="shared" si="12"/>
        <v>297.78484093354734</v>
      </c>
      <c r="M62" s="1">
        <f t="shared" si="15"/>
        <v>3652.8322999999932</v>
      </c>
      <c r="N62" s="1">
        <f t="shared" si="7"/>
        <v>3652.8322999999932</v>
      </c>
      <c r="S62"/>
    </row>
    <row r="63" spans="1:19" x14ac:dyDescent="0.25">
      <c r="A63">
        <f t="shared" si="13"/>
        <v>53</v>
      </c>
      <c r="B63" s="7">
        <f t="shared" si="1"/>
        <v>104563.49157126005</v>
      </c>
      <c r="C63" s="2">
        <v>53</v>
      </c>
      <c r="D63" s="1">
        <f t="shared" si="8"/>
        <v>104563.49157126005</v>
      </c>
      <c r="E63" s="1">
        <f t="shared" si="2"/>
        <v>104563.49157126005</v>
      </c>
      <c r="F63" s="1">
        <f t="shared" si="14"/>
        <v>1523.8716245151995</v>
      </c>
      <c r="G63" s="1">
        <f t="shared" si="4"/>
        <v>1523.8716245151995</v>
      </c>
      <c r="H63" s="1">
        <f t="shared" si="5"/>
        <v>1523.8716245151995</v>
      </c>
      <c r="I63" s="1">
        <f t="shared" si="9"/>
        <v>1835.3109271420635</v>
      </c>
      <c r="J63" s="1">
        <f t="shared" si="10"/>
        <v>1835.3109271420635</v>
      </c>
      <c r="K63" s="1">
        <f t="shared" si="11"/>
        <v>293.64974834273016</v>
      </c>
      <c r="L63" s="1">
        <f t="shared" si="12"/>
        <v>293.64974834273016</v>
      </c>
      <c r="M63" s="1">
        <f t="shared" si="15"/>
        <v>3652.8322999999932</v>
      </c>
      <c r="N63" s="1">
        <f t="shared" si="7"/>
        <v>3652.8322999999932</v>
      </c>
      <c r="S63"/>
    </row>
    <row r="64" spans="1:19" x14ac:dyDescent="0.25">
      <c r="A64">
        <f t="shared" si="13"/>
        <v>54</v>
      </c>
      <c r="B64" s="7">
        <f t="shared" si="1"/>
        <v>103009.03889858464</v>
      </c>
      <c r="C64" s="2">
        <v>54</v>
      </c>
      <c r="D64" s="1">
        <f t="shared" si="8"/>
        <v>103009.03889858464</v>
      </c>
      <c r="E64" s="1">
        <f t="shared" si="2"/>
        <v>103009.03889858464</v>
      </c>
      <c r="F64" s="1">
        <f t="shared" si="14"/>
        <v>1554.4526726754125</v>
      </c>
      <c r="G64" s="1">
        <f t="shared" si="4"/>
        <v>1554.4526726754125</v>
      </c>
      <c r="H64" s="1">
        <f t="shared" si="5"/>
        <v>1554.4526726754125</v>
      </c>
      <c r="I64" s="1">
        <f t="shared" si="9"/>
        <v>1808.9479545901559</v>
      </c>
      <c r="J64" s="1">
        <f t="shared" si="10"/>
        <v>1808.9479545901559</v>
      </c>
      <c r="K64" s="1">
        <f t="shared" si="11"/>
        <v>289.43167273442492</v>
      </c>
      <c r="L64" s="1">
        <f t="shared" si="12"/>
        <v>289.43167273442492</v>
      </c>
      <c r="M64" s="1">
        <f t="shared" si="15"/>
        <v>3652.8322999999932</v>
      </c>
      <c r="N64" s="1">
        <f t="shared" si="7"/>
        <v>3652.8322999999932</v>
      </c>
      <c r="S64"/>
    </row>
    <row r="65" spans="1:19" x14ac:dyDescent="0.25">
      <c r="A65">
        <f t="shared" si="13"/>
        <v>55</v>
      </c>
      <c r="B65" s="7">
        <f t="shared" si="1"/>
        <v>101423.39147742707</v>
      </c>
      <c r="C65" s="2">
        <v>55</v>
      </c>
      <c r="D65" s="1">
        <f t="shared" si="8"/>
        <v>101423.39147742707</v>
      </c>
      <c r="E65" s="1">
        <f t="shared" si="2"/>
        <v>101423.39147742707</v>
      </c>
      <c r="F65" s="1">
        <f t="shared" si="14"/>
        <v>1585.6474211575764</v>
      </c>
      <c r="G65" s="1">
        <f t="shared" si="4"/>
        <v>1585.6474211575764</v>
      </c>
      <c r="H65" s="1">
        <f t="shared" si="5"/>
        <v>1585.6474211575764</v>
      </c>
      <c r="I65" s="1">
        <f t="shared" si="9"/>
        <v>1782.0559300365662</v>
      </c>
      <c r="J65" s="1">
        <f t="shared" si="10"/>
        <v>1782.0559300365662</v>
      </c>
      <c r="K65" s="1">
        <f t="shared" si="11"/>
        <v>285.1289488058506</v>
      </c>
      <c r="L65" s="1">
        <f t="shared" si="12"/>
        <v>285.1289488058506</v>
      </c>
      <c r="M65" s="1">
        <f t="shared" si="15"/>
        <v>3652.8322999999932</v>
      </c>
      <c r="N65" s="1">
        <f t="shared" si="7"/>
        <v>3652.8322999999932</v>
      </c>
      <c r="S65"/>
    </row>
    <row r="66" spans="1:19" x14ac:dyDescent="0.25">
      <c r="A66">
        <f t="shared" si="13"/>
        <v>56</v>
      </c>
      <c r="B66" s="7">
        <f t="shared" si="1"/>
        <v>99805.923291730374</v>
      </c>
      <c r="C66" s="2">
        <v>56</v>
      </c>
      <c r="D66" s="1">
        <f t="shared" si="8"/>
        <v>99805.923291730374</v>
      </c>
      <c r="E66" s="1">
        <f t="shared" si="2"/>
        <v>99805.923291730374</v>
      </c>
      <c r="F66" s="1">
        <f t="shared" si="14"/>
        <v>1617.4681856966915</v>
      </c>
      <c r="G66" s="1">
        <f t="shared" si="4"/>
        <v>1617.4681856966915</v>
      </c>
      <c r="H66" s="1">
        <f t="shared" si="5"/>
        <v>1617.4681856966915</v>
      </c>
      <c r="I66" s="1">
        <f t="shared" si="9"/>
        <v>1754.6242364683635</v>
      </c>
      <c r="J66" s="1">
        <f t="shared" si="10"/>
        <v>1754.6242364683635</v>
      </c>
      <c r="K66" s="1">
        <f t="shared" si="11"/>
        <v>280.73987783493817</v>
      </c>
      <c r="L66" s="1">
        <f t="shared" si="12"/>
        <v>280.73987783493817</v>
      </c>
      <c r="M66" s="1">
        <f t="shared" si="15"/>
        <v>3652.8322999999932</v>
      </c>
      <c r="N66" s="1">
        <f t="shared" si="7"/>
        <v>3652.8322999999932</v>
      </c>
      <c r="S66"/>
    </row>
    <row r="67" spans="1:19" x14ac:dyDescent="0.25">
      <c r="A67">
        <f t="shared" si="13"/>
        <v>57</v>
      </c>
      <c r="B67" s="7">
        <f t="shared" si="1"/>
        <v>98155.995762550505</v>
      </c>
      <c r="C67" s="2">
        <v>57</v>
      </c>
      <c r="D67" s="1">
        <f t="shared" si="8"/>
        <v>98155.995762550505</v>
      </c>
      <c r="E67" s="1">
        <f t="shared" si="2"/>
        <v>98155.995762550505</v>
      </c>
      <c r="F67" s="1">
        <f t="shared" si="14"/>
        <v>1649.9275291798663</v>
      </c>
      <c r="G67" s="1">
        <f t="shared" si="4"/>
        <v>1649.9275291798663</v>
      </c>
      <c r="H67" s="1">
        <f t="shared" si="5"/>
        <v>1649.9275291798663</v>
      </c>
      <c r="I67" s="1">
        <f t="shared" si="9"/>
        <v>1726.6420438104542</v>
      </c>
      <c r="J67" s="1">
        <f t="shared" si="10"/>
        <v>1726.6420438104542</v>
      </c>
      <c r="K67" s="1">
        <f t="shared" si="11"/>
        <v>276.26272700967269</v>
      </c>
      <c r="L67" s="1">
        <f t="shared" si="12"/>
        <v>276.26272700967269</v>
      </c>
      <c r="M67" s="1">
        <f t="shared" si="15"/>
        <v>3652.8322999999932</v>
      </c>
      <c r="N67" s="1">
        <f t="shared" si="7"/>
        <v>3652.8322999999932</v>
      </c>
      <c r="S67"/>
    </row>
    <row r="68" spans="1:19" x14ac:dyDescent="0.25">
      <c r="A68">
        <f t="shared" si="13"/>
        <v>58</v>
      </c>
      <c r="B68" s="7">
        <f t="shared" si="1"/>
        <v>96472.957495944342</v>
      </c>
      <c r="C68" s="2">
        <v>58</v>
      </c>
      <c r="D68" s="1">
        <f t="shared" si="8"/>
        <v>96472.957495944342</v>
      </c>
      <c r="E68" s="1">
        <f t="shared" si="2"/>
        <v>96472.957495944342</v>
      </c>
      <c r="F68" s="1">
        <f t="shared" si="14"/>
        <v>1683.0382666061655</v>
      </c>
      <c r="G68" s="1">
        <f t="shared" si="4"/>
        <v>1683.0382666061655</v>
      </c>
      <c r="H68" s="1">
        <f t="shared" si="5"/>
        <v>1683.0382666061655</v>
      </c>
      <c r="I68" s="1">
        <f t="shared" si="9"/>
        <v>1698.0983046498516</v>
      </c>
      <c r="J68" s="1">
        <f t="shared" si="10"/>
        <v>1698.0983046498516</v>
      </c>
      <c r="K68" s="1">
        <f t="shared" si="11"/>
        <v>271.69572874397625</v>
      </c>
      <c r="L68" s="1">
        <f t="shared" si="12"/>
        <v>271.69572874397625</v>
      </c>
      <c r="M68" s="1">
        <f t="shared" si="15"/>
        <v>3652.8322999999932</v>
      </c>
      <c r="N68" s="1">
        <f t="shared" si="7"/>
        <v>3652.8322999999932</v>
      </c>
      <c r="S68"/>
    </row>
    <row r="69" spans="1:19" x14ac:dyDescent="0.25">
      <c r="A69">
        <f t="shared" si="13"/>
        <v>59</v>
      </c>
      <c r="B69" s="7">
        <f t="shared" si="1"/>
        <v>94756.144025798349</v>
      </c>
      <c r="C69" s="2">
        <v>59</v>
      </c>
      <c r="D69" s="1">
        <f t="shared" si="8"/>
        <v>94756.144025798349</v>
      </c>
      <c r="E69" s="1">
        <f t="shared" si="2"/>
        <v>94756.144025798349</v>
      </c>
      <c r="F69" s="1">
        <f t="shared" si="14"/>
        <v>1716.8134701459901</v>
      </c>
      <c r="G69" s="1">
        <f t="shared" si="4"/>
        <v>1716.8134701459901</v>
      </c>
      <c r="H69" s="1">
        <f t="shared" si="5"/>
        <v>1716.8134701459901</v>
      </c>
      <c r="I69" s="1">
        <f t="shared" si="9"/>
        <v>1668.9817498741406</v>
      </c>
      <c r="J69" s="1">
        <f t="shared" si="10"/>
        <v>1668.9817498741406</v>
      </c>
      <c r="K69" s="1">
        <f t="shared" si="11"/>
        <v>267.03707997986248</v>
      </c>
      <c r="L69" s="1">
        <f t="shared" si="12"/>
        <v>267.03707997986248</v>
      </c>
      <c r="M69" s="1">
        <f t="shared" si="15"/>
        <v>3652.8322999999932</v>
      </c>
      <c r="N69" s="1">
        <f t="shared" si="7"/>
        <v>3652.8322999999932</v>
      </c>
      <c r="S69"/>
    </row>
    <row r="70" spans="1:19" x14ac:dyDescent="0.25">
      <c r="A70">
        <f t="shared" si="13"/>
        <v>60</v>
      </c>
      <c r="B70" s="7">
        <f t="shared" si="1"/>
        <v>93004.877551496349</v>
      </c>
      <c r="C70" s="2">
        <v>60</v>
      </c>
      <c r="D70" s="1">
        <f t="shared" si="8"/>
        <v>93004.877551496349</v>
      </c>
      <c r="E70" s="1">
        <f t="shared" si="2"/>
        <v>93004.877551496349</v>
      </c>
      <c r="F70" s="1">
        <f t="shared" si="14"/>
        <v>1751.2664743019927</v>
      </c>
      <c r="G70" s="1">
        <f t="shared" si="4"/>
        <v>1751.2664743019927</v>
      </c>
      <c r="H70" s="1">
        <f t="shared" si="5"/>
        <v>1751.2664743019927</v>
      </c>
      <c r="I70" s="1">
        <f t="shared" si="9"/>
        <v>1639.2808842224142</v>
      </c>
      <c r="J70" s="1">
        <f t="shared" si="10"/>
        <v>1639.2808842224142</v>
      </c>
      <c r="K70" s="1">
        <f t="shared" si="11"/>
        <v>262.28494147558627</v>
      </c>
      <c r="L70" s="1">
        <f t="shared" si="12"/>
        <v>262.28494147558627</v>
      </c>
      <c r="M70" s="1">
        <f t="shared" si="15"/>
        <v>3652.8322999999932</v>
      </c>
      <c r="N70" s="1">
        <f t="shared" si="7"/>
        <v>3652.8322999999932</v>
      </c>
      <c r="S70"/>
    </row>
    <row r="71" spans="1:19" x14ac:dyDescent="0.25">
      <c r="A71">
        <f>IF(C71&lt;=$R$9,C71,"")</f>
        <v>61</v>
      </c>
      <c r="B71" s="7">
        <f>D71</f>
        <v>91218.466670322785</v>
      </c>
      <c r="C71" s="2">
        <v>61</v>
      </c>
      <c r="D71" s="1">
        <f t="shared" ref="D71:D106" si="16">IFERROR(IF(E71&gt;=0.1,E70-H71-O71,""),"")</f>
        <v>91218.466670322785</v>
      </c>
      <c r="E71" s="1">
        <f t="shared" ref="E71:E106" si="17">E70-H71-O71</f>
        <v>91218.466670322785</v>
      </c>
      <c r="F71" s="1">
        <f t="shared" ref="F71:F106" si="18">IFERROR(IF(A71&lt;$R$9,IFERROR(IF(H71&gt;=0,N71-J71-L71,""),""),IF(A71=$R$9,D70,"")),"")</f>
        <v>1786.410881173558</v>
      </c>
      <c r="G71" s="1">
        <f t="shared" ref="G71:G106" si="19">IFERROR(IF(H71&gt;=0,N71-J71-L71,""),"")</f>
        <v>1786.410881173558</v>
      </c>
      <c r="H71" s="1">
        <f t="shared" ref="H71:H106" si="20">N71-J71-L71</f>
        <v>1786.410881173558</v>
      </c>
      <c r="I71" s="1">
        <f t="shared" si="9"/>
        <v>1608.9839817469269</v>
      </c>
      <c r="J71" s="1">
        <f t="shared" si="10"/>
        <v>1608.9839817469269</v>
      </c>
      <c r="K71" s="1">
        <f t="shared" ref="K71:K106" si="21">IFERROR(IF(L71&gt;=0,I71*16%,""),"")</f>
        <v>257.4374370795083</v>
      </c>
      <c r="L71" s="1">
        <f t="shared" ref="L71:L106" si="22">J71*16%</f>
        <v>257.4374370795083</v>
      </c>
      <c r="M71" s="1">
        <f t="shared" ref="M71:M106" si="23">IFERROR(IF(A71&lt;$R$9,N71,F71+I71+K71),"")</f>
        <v>3652.8322999999932</v>
      </c>
      <c r="N71" s="1">
        <f t="shared" si="7"/>
        <v>3652.8322999999932</v>
      </c>
    </row>
    <row r="72" spans="1:19" x14ac:dyDescent="0.25">
      <c r="A72">
        <f t="shared" ref="A72:A106" si="24">IF(C72&lt;=$R$9,C72,"")</f>
        <v>62</v>
      </c>
      <c r="B72" s="7">
        <f t="shared" ref="B72:B106" si="25">D72</f>
        <v>89396.206104495854</v>
      </c>
      <c r="C72" s="2">
        <v>62</v>
      </c>
      <c r="D72" s="1">
        <f t="shared" si="16"/>
        <v>89396.206104495854</v>
      </c>
      <c r="E72" s="1">
        <f t="shared" si="17"/>
        <v>89396.206104495854</v>
      </c>
      <c r="F72" s="1">
        <f t="shared" si="18"/>
        <v>1822.2605658269338</v>
      </c>
      <c r="G72" s="1">
        <f t="shared" si="19"/>
        <v>1822.2605658269338</v>
      </c>
      <c r="H72" s="1">
        <f t="shared" si="20"/>
        <v>1822.2605658269338</v>
      </c>
      <c r="I72" s="1">
        <f t="shared" si="9"/>
        <v>1578.0790811836721</v>
      </c>
      <c r="J72" s="1">
        <f t="shared" si="10"/>
        <v>1578.0790811836721</v>
      </c>
      <c r="K72" s="1">
        <f t="shared" si="21"/>
        <v>252.49265298938755</v>
      </c>
      <c r="L72" s="1">
        <f t="shared" si="22"/>
        <v>252.49265298938755</v>
      </c>
      <c r="M72" s="1">
        <f t="shared" si="23"/>
        <v>3652.8322999999932</v>
      </c>
      <c r="N72" s="1">
        <f t="shared" si="7"/>
        <v>3652.8322999999932</v>
      </c>
    </row>
    <row r="73" spans="1:19" x14ac:dyDescent="0.25">
      <c r="A73">
        <f t="shared" si="24"/>
        <v>63</v>
      </c>
      <c r="B73" s="7">
        <f t="shared" si="25"/>
        <v>87537.376422722722</v>
      </c>
      <c r="C73" s="2">
        <v>63</v>
      </c>
      <c r="D73" s="1">
        <f t="shared" si="16"/>
        <v>87537.376422722722</v>
      </c>
      <c r="E73" s="1">
        <f t="shared" si="17"/>
        <v>87537.376422722722</v>
      </c>
      <c r="F73" s="1">
        <f t="shared" si="18"/>
        <v>1858.8296817731268</v>
      </c>
      <c r="G73" s="1">
        <f t="shared" si="19"/>
        <v>1858.8296817731268</v>
      </c>
      <c r="H73" s="1">
        <f t="shared" si="20"/>
        <v>1858.8296817731268</v>
      </c>
      <c r="I73" s="1">
        <f t="shared" si="9"/>
        <v>1546.5539812300574</v>
      </c>
      <c r="J73" s="1">
        <f t="shared" si="10"/>
        <v>1546.5539812300574</v>
      </c>
      <c r="K73" s="1">
        <f t="shared" si="21"/>
        <v>247.4486369968092</v>
      </c>
      <c r="L73" s="1">
        <f t="shared" si="22"/>
        <v>247.4486369968092</v>
      </c>
      <c r="M73" s="1">
        <f t="shared" si="23"/>
        <v>3652.8322999999932</v>
      </c>
      <c r="N73" s="1">
        <f t="shared" si="7"/>
        <v>3652.8322999999932</v>
      </c>
    </row>
    <row r="74" spans="1:19" x14ac:dyDescent="0.25">
      <c r="A74">
        <f t="shared" si="24"/>
        <v>64</v>
      </c>
      <c r="B74" s="7">
        <f t="shared" si="25"/>
        <v>85641.243756166994</v>
      </c>
      <c r="C74" s="2">
        <v>64</v>
      </c>
      <c r="D74" s="1">
        <f t="shared" si="16"/>
        <v>85641.243756166994</v>
      </c>
      <c r="E74" s="1">
        <f t="shared" si="17"/>
        <v>85641.243756166994</v>
      </c>
      <c r="F74" s="1">
        <f t="shared" si="18"/>
        <v>1896.1326665557335</v>
      </c>
      <c r="G74" s="1">
        <f t="shared" si="19"/>
        <v>1896.1326665557335</v>
      </c>
      <c r="H74" s="1">
        <f t="shared" si="20"/>
        <v>1896.1326665557335</v>
      </c>
      <c r="I74" s="1">
        <f t="shared" si="9"/>
        <v>1514.3962357278099</v>
      </c>
      <c r="J74" s="1">
        <f t="shared" si="10"/>
        <v>1514.3962357278099</v>
      </c>
      <c r="K74" s="1">
        <f t="shared" si="21"/>
        <v>242.30339771644958</v>
      </c>
      <c r="L74" s="1">
        <f t="shared" si="22"/>
        <v>242.30339771644958</v>
      </c>
      <c r="M74" s="1">
        <f t="shared" si="23"/>
        <v>3652.8322999999932</v>
      </c>
      <c r="N74" s="1">
        <f t="shared" si="7"/>
        <v>3652.8322999999932</v>
      </c>
    </row>
    <row r="75" spans="1:19" x14ac:dyDescent="0.25">
      <c r="A75">
        <f t="shared" si="24"/>
        <v>65</v>
      </c>
      <c r="B75" s="7">
        <f t="shared" si="25"/>
        <v>83707.059508716091</v>
      </c>
      <c r="C75" s="2">
        <v>65</v>
      </c>
      <c r="D75" s="1">
        <f t="shared" si="16"/>
        <v>83707.059508716091</v>
      </c>
      <c r="E75" s="1">
        <f t="shared" si="17"/>
        <v>83707.059508716091</v>
      </c>
      <c r="F75" s="1">
        <f t="shared" si="18"/>
        <v>1934.1842474509031</v>
      </c>
      <c r="G75" s="1">
        <f t="shared" si="19"/>
        <v>1934.1842474509031</v>
      </c>
      <c r="H75" s="1">
        <f t="shared" si="20"/>
        <v>1934.1842474509031</v>
      </c>
      <c r="I75" s="1">
        <f t="shared" si="9"/>
        <v>1481.5931487492155</v>
      </c>
      <c r="J75" s="1">
        <f t="shared" si="10"/>
        <v>1481.5931487492155</v>
      </c>
      <c r="K75" s="1">
        <f t="shared" si="21"/>
        <v>237.0549037998745</v>
      </c>
      <c r="L75" s="1">
        <f t="shared" si="22"/>
        <v>237.0549037998745</v>
      </c>
      <c r="M75" s="1">
        <f t="shared" si="23"/>
        <v>3652.8322999999932</v>
      </c>
      <c r="N75" s="1">
        <f t="shared" ref="N75:N130" si="26">$D$5</f>
        <v>3652.8322999999932</v>
      </c>
    </row>
    <row r="76" spans="1:19" x14ac:dyDescent="0.25">
      <c r="A76">
        <f t="shared" si="24"/>
        <v>66</v>
      </c>
      <c r="B76" s="7">
        <f t="shared" si="25"/>
        <v>81734.0600614344</v>
      </c>
      <c r="C76" s="2">
        <v>66</v>
      </c>
      <c r="D76" s="1">
        <f t="shared" si="16"/>
        <v>81734.0600614344</v>
      </c>
      <c r="E76" s="1">
        <f t="shared" si="17"/>
        <v>81734.0600614344</v>
      </c>
      <c r="F76" s="1">
        <f t="shared" si="18"/>
        <v>1972.9994472816888</v>
      </c>
      <c r="G76" s="1">
        <f t="shared" si="19"/>
        <v>1972.9994472816888</v>
      </c>
      <c r="H76" s="1">
        <f t="shared" si="20"/>
        <v>1972.9994472816888</v>
      </c>
      <c r="I76" s="1">
        <f t="shared" ref="I76:I106" si="27">IFERROR(IF(J76&gt;=0,D75*$K$5/2,""),"")</f>
        <v>1448.1317695847454</v>
      </c>
      <c r="J76" s="1">
        <f t="shared" ref="J76:J106" si="28">D75*$K$5/2</f>
        <v>1448.1317695847454</v>
      </c>
      <c r="K76" s="1">
        <f t="shared" si="21"/>
        <v>231.70108313355925</v>
      </c>
      <c r="L76" s="1">
        <f t="shared" si="22"/>
        <v>231.70108313355925</v>
      </c>
      <c r="M76" s="1">
        <f t="shared" si="23"/>
        <v>3652.8322999999932</v>
      </c>
      <c r="N76" s="1">
        <f t="shared" si="26"/>
        <v>3652.8322999999932</v>
      </c>
    </row>
    <row r="77" spans="1:19" x14ac:dyDescent="0.25">
      <c r="A77">
        <f t="shared" si="24"/>
        <v>67</v>
      </c>
      <c r="B77" s="7">
        <f t="shared" si="25"/>
        <v>79721.466471085325</v>
      </c>
      <c r="C77" s="2">
        <v>67</v>
      </c>
      <c r="D77" s="1">
        <f t="shared" si="16"/>
        <v>79721.466471085325</v>
      </c>
      <c r="E77" s="1">
        <f t="shared" si="17"/>
        <v>79721.466471085325</v>
      </c>
      <c r="F77" s="1">
        <f t="shared" si="18"/>
        <v>2012.5935903490808</v>
      </c>
      <c r="G77" s="1">
        <f t="shared" si="19"/>
        <v>2012.5935903490808</v>
      </c>
      <c r="H77" s="1">
        <f t="shared" si="20"/>
        <v>2012.5935903490808</v>
      </c>
      <c r="I77" s="1">
        <f t="shared" si="27"/>
        <v>1413.9988876300968</v>
      </c>
      <c r="J77" s="1">
        <f t="shared" si="28"/>
        <v>1413.9988876300968</v>
      </c>
      <c r="K77" s="1">
        <f t="shared" si="21"/>
        <v>226.2398220208155</v>
      </c>
      <c r="L77" s="1">
        <f t="shared" si="22"/>
        <v>226.2398220208155</v>
      </c>
      <c r="M77" s="1">
        <f t="shared" si="23"/>
        <v>3652.8322999999932</v>
      </c>
      <c r="N77" s="1">
        <f t="shared" si="26"/>
        <v>3652.8322999999932</v>
      </c>
    </row>
    <row r="78" spans="1:19" x14ac:dyDescent="0.25">
      <c r="A78">
        <f t="shared" si="24"/>
        <v>68</v>
      </c>
      <c r="B78" s="7">
        <f t="shared" si="25"/>
        <v>77668.484162603258</v>
      </c>
      <c r="C78" s="2">
        <v>68</v>
      </c>
      <c r="D78" s="1">
        <f t="shared" si="16"/>
        <v>77668.484162603258</v>
      </c>
      <c r="E78" s="1">
        <f t="shared" si="17"/>
        <v>77668.484162603258</v>
      </c>
      <c r="F78" s="1">
        <f t="shared" si="18"/>
        <v>2052.9823084820673</v>
      </c>
      <c r="G78" s="1">
        <f t="shared" si="19"/>
        <v>2052.9823084820673</v>
      </c>
      <c r="H78" s="1">
        <f t="shared" si="20"/>
        <v>2052.9823084820673</v>
      </c>
      <c r="I78" s="1">
        <f t="shared" si="27"/>
        <v>1379.1810271706256</v>
      </c>
      <c r="J78" s="1">
        <f t="shared" si="28"/>
        <v>1379.1810271706256</v>
      </c>
      <c r="K78" s="1">
        <f t="shared" si="21"/>
        <v>220.66896434730009</v>
      </c>
      <c r="L78" s="1">
        <f t="shared" si="22"/>
        <v>220.66896434730009</v>
      </c>
      <c r="M78" s="1">
        <f t="shared" si="23"/>
        <v>3652.8322999999932</v>
      </c>
      <c r="N78" s="1">
        <f t="shared" si="26"/>
        <v>3652.8322999999932</v>
      </c>
    </row>
    <row r="79" spans="1:19" x14ac:dyDescent="0.25">
      <c r="A79">
        <f t="shared" si="24"/>
        <v>69</v>
      </c>
      <c r="B79" s="7">
        <f t="shared" si="25"/>
        <v>75574.302615394161</v>
      </c>
      <c r="C79" s="2">
        <v>69</v>
      </c>
      <c r="D79" s="1">
        <f t="shared" si="16"/>
        <v>75574.302615394161</v>
      </c>
      <c r="E79" s="1">
        <f t="shared" si="17"/>
        <v>75574.302615394161</v>
      </c>
      <c r="F79" s="1">
        <f t="shared" si="18"/>
        <v>2094.1815472091016</v>
      </c>
      <c r="G79" s="1">
        <f t="shared" si="19"/>
        <v>2094.1815472091016</v>
      </c>
      <c r="H79" s="1">
        <f t="shared" si="20"/>
        <v>2094.1815472091016</v>
      </c>
      <c r="I79" s="1">
        <f t="shared" si="27"/>
        <v>1343.6644420611135</v>
      </c>
      <c r="J79" s="1">
        <f t="shared" si="28"/>
        <v>1343.6644420611135</v>
      </c>
      <c r="K79" s="1">
        <f t="shared" si="21"/>
        <v>214.98631072977815</v>
      </c>
      <c r="L79" s="1">
        <f t="shared" si="22"/>
        <v>214.98631072977815</v>
      </c>
      <c r="M79" s="1">
        <f t="shared" si="23"/>
        <v>3652.8322999999932</v>
      </c>
      <c r="N79" s="1">
        <f t="shared" si="26"/>
        <v>3652.8322999999932</v>
      </c>
    </row>
    <row r="80" spans="1:19" x14ac:dyDescent="0.25">
      <c r="A80">
        <f t="shared" si="24"/>
        <v>70</v>
      </c>
      <c r="B80" s="7">
        <f t="shared" si="25"/>
        <v>73438.095043340742</v>
      </c>
      <c r="C80" s="2">
        <v>70</v>
      </c>
      <c r="D80" s="1">
        <f t="shared" si="16"/>
        <v>73438.095043340742</v>
      </c>
      <c r="E80" s="1">
        <f t="shared" si="17"/>
        <v>73438.095043340742</v>
      </c>
      <c r="F80" s="1">
        <f t="shared" si="18"/>
        <v>2136.2075720534217</v>
      </c>
      <c r="G80" s="1">
        <f t="shared" si="19"/>
        <v>2136.2075720534217</v>
      </c>
      <c r="H80" s="1">
        <f t="shared" si="20"/>
        <v>2136.2075720534217</v>
      </c>
      <c r="I80" s="1">
        <f t="shared" si="27"/>
        <v>1307.4351102987684</v>
      </c>
      <c r="J80" s="1">
        <f t="shared" si="28"/>
        <v>1307.4351102987684</v>
      </c>
      <c r="K80" s="1">
        <f t="shared" si="21"/>
        <v>209.18961764780295</v>
      </c>
      <c r="L80" s="1">
        <f t="shared" si="22"/>
        <v>209.18961764780295</v>
      </c>
      <c r="M80" s="1">
        <f t="shared" si="23"/>
        <v>3652.8322999999932</v>
      </c>
      <c r="N80" s="1">
        <f t="shared" si="26"/>
        <v>3652.8322999999932</v>
      </c>
    </row>
    <row r="81" spans="1:14" x14ac:dyDescent="0.25">
      <c r="A81">
        <f t="shared" si="24"/>
        <v>71</v>
      </c>
      <c r="B81" s="7">
        <f t="shared" si="25"/>
        <v>71259.018068386038</v>
      </c>
      <c r="C81" s="2">
        <v>71</v>
      </c>
      <c r="D81" s="1">
        <f t="shared" si="16"/>
        <v>71259.018068386038</v>
      </c>
      <c r="E81" s="1">
        <f t="shared" si="17"/>
        <v>71259.018068386038</v>
      </c>
      <c r="F81" s="1">
        <f t="shared" si="18"/>
        <v>2179.0769749547062</v>
      </c>
      <c r="G81" s="1">
        <f t="shared" si="19"/>
        <v>2179.0769749547062</v>
      </c>
      <c r="H81" s="1">
        <f t="shared" si="20"/>
        <v>2179.0769749547062</v>
      </c>
      <c r="I81" s="1">
        <f t="shared" si="27"/>
        <v>1270.4787284873164</v>
      </c>
      <c r="J81" s="1">
        <f t="shared" si="28"/>
        <v>1270.4787284873164</v>
      </c>
      <c r="K81" s="1">
        <f t="shared" si="21"/>
        <v>203.27659655797063</v>
      </c>
      <c r="L81" s="1">
        <f t="shared" si="22"/>
        <v>203.27659655797063</v>
      </c>
      <c r="M81" s="1">
        <f t="shared" si="23"/>
        <v>3652.8322999999932</v>
      </c>
      <c r="N81" s="1">
        <f t="shared" si="26"/>
        <v>3652.8322999999932</v>
      </c>
    </row>
    <row r="82" spans="1:14" x14ac:dyDescent="0.25">
      <c r="A82">
        <f t="shared" si="24"/>
        <v>72</v>
      </c>
      <c r="B82" s="7">
        <f t="shared" si="25"/>
        <v>69036.211387566436</v>
      </c>
      <c r="C82" s="2">
        <v>72</v>
      </c>
      <c r="D82" s="1">
        <f t="shared" si="16"/>
        <v>69036.211387566436</v>
      </c>
      <c r="E82" s="1">
        <f t="shared" si="17"/>
        <v>69036.211387566436</v>
      </c>
      <c r="F82" s="1">
        <f t="shared" si="18"/>
        <v>2222.8066808195954</v>
      </c>
      <c r="G82" s="1">
        <f t="shared" si="19"/>
        <v>2222.8066808195954</v>
      </c>
      <c r="H82" s="1">
        <f t="shared" si="20"/>
        <v>2222.8066808195954</v>
      </c>
      <c r="I82" s="1">
        <f t="shared" si="27"/>
        <v>1232.7807061899982</v>
      </c>
      <c r="J82" s="1">
        <f t="shared" si="28"/>
        <v>1232.7807061899982</v>
      </c>
      <c r="K82" s="1">
        <f t="shared" si="21"/>
        <v>197.24491299039971</v>
      </c>
      <c r="L82" s="1">
        <f t="shared" si="22"/>
        <v>197.24491299039971</v>
      </c>
      <c r="M82" s="1">
        <f t="shared" si="23"/>
        <v>3652.8322999999932</v>
      </c>
      <c r="N82" s="1">
        <f t="shared" si="26"/>
        <v>3652.8322999999932</v>
      </c>
    </row>
    <row r="83" spans="1:14" x14ac:dyDescent="0.25">
      <c r="A83">
        <f t="shared" si="24"/>
        <v>73</v>
      </c>
      <c r="B83" s="7">
        <f t="shared" si="25"/>
        <v>66768.797433362764</v>
      </c>
      <c r="C83" s="2">
        <v>73</v>
      </c>
      <c r="D83" s="1">
        <f t="shared" si="16"/>
        <v>66768.797433362764</v>
      </c>
      <c r="E83" s="1">
        <f t="shared" si="17"/>
        <v>66768.797433362764</v>
      </c>
      <c r="F83" s="1">
        <f t="shared" si="18"/>
        <v>2267.4139542036723</v>
      </c>
      <c r="G83" s="1">
        <f t="shared" si="19"/>
        <v>2267.4139542036723</v>
      </c>
      <c r="H83" s="1">
        <f t="shared" si="20"/>
        <v>2267.4139542036723</v>
      </c>
      <c r="I83" s="1">
        <f t="shared" si="27"/>
        <v>1194.326160169242</v>
      </c>
      <c r="J83" s="1">
        <f t="shared" si="28"/>
        <v>1194.326160169242</v>
      </c>
      <c r="K83" s="1">
        <f t="shared" si="21"/>
        <v>191.09218562707872</v>
      </c>
      <c r="L83" s="1">
        <f t="shared" si="22"/>
        <v>191.09218562707872</v>
      </c>
      <c r="M83" s="1">
        <f t="shared" si="23"/>
        <v>3652.8322999999932</v>
      </c>
      <c r="N83" s="1">
        <f t="shared" si="26"/>
        <v>3652.8322999999932</v>
      </c>
    </row>
    <row r="84" spans="1:14" x14ac:dyDescent="0.25">
      <c r="A84">
        <f t="shared" si="24"/>
        <v>74</v>
      </c>
      <c r="B84" s="7">
        <f t="shared" si="25"/>
        <v>64455.881027235228</v>
      </c>
      <c r="C84" s="2">
        <v>74</v>
      </c>
      <c r="D84" s="1">
        <f t="shared" si="16"/>
        <v>64455.881027235228</v>
      </c>
      <c r="E84" s="1">
        <f t="shared" si="17"/>
        <v>64455.881027235228</v>
      </c>
      <c r="F84" s="1">
        <f t="shared" si="18"/>
        <v>2312.9164061275346</v>
      </c>
      <c r="G84" s="1">
        <f t="shared" si="19"/>
        <v>2312.9164061275346</v>
      </c>
      <c r="H84" s="1">
        <f t="shared" si="20"/>
        <v>2312.9164061275346</v>
      </c>
      <c r="I84" s="1">
        <f t="shared" si="27"/>
        <v>1155.0999085107401</v>
      </c>
      <c r="J84" s="1">
        <f t="shared" si="28"/>
        <v>1155.0999085107401</v>
      </c>
      <c r="K84" s="1">
        <f t="shared" si="21"/>
        <v>184.81598536171842</v>
      </c>
      <c r="L84" s="1">
        <f t="shared" si="22"/>
        <v>184.81598536171842</v>
      </c>
      <c r="M84" s="1">
        <f t="shared" si="23"/>
        <v>3652.8322999999932</v>
      </c>
      <c r="N84" s="1">
        <f t="shared" si="26"/>
        <v>3652.8322999999932</v>
      </c>
    </row>
    <row r="85" spans="1:14" x14ac:dyDescent="0.25">
      <c r="A85">
        <f t="shared" si="24"/>
        <v>75</v>
      </c>
      <c r="B85" s="7">
        <f t="shared" si="25"/>
        <v>62096.549026205576</v>
      </c>
      <c r="C85" s="2">
        <v>75</v>
      </c>
      <c r="D85" s="1">
        <f t="shared" si="16"/>
        <v>62096.549026205576</v>
      </c>
      <c r="E85" s="1">
        <f t="shared" si="17"/>
        <v>62096.549026205576</v>
      </c>
      <c r="F85" s="1">
        <f t="shared" si="18"/>
        <v>2359.3320010296543</v>
      </c>
      <c r="G85" s="1">
        <f t="shared" si="19"/>
        <v>2359.3320010296543</v>
      </c>
      <c r="H85" s="1">
        <f t="shared" si="20"/>
        <v>2359.3320010296543</v>
      </c>
      <c r="I85" s="1">
        <f t="shared" si="27"/>
        <v>1115.0864646296025</v>
      </c>
      <c r="J85" s="1">
        <f t="shared" si="28"/>
        <v>1115.0864646296025</v>
      </c>
      <c r="K85" s="1">
        <f t="shared" si="21"/>
        <v>178.4138343407364</v>
      </c>
      <c r="L85" s="1">
        <f t="shared" si="22"/>
        <v>178.4138343407364</v>
      </c>
      <c r="M85" s="1">
        <f t="shared" si="23"/>
        <v>3652.8322999999932</v>
      </c>
      <c r="N85" s="1">
        <f t="shared" si="26"/>
        <v>3652.8322999999932</v>
      </c>
    </row>
    <row r="86" spans="1:14" x14ac:dyDescent="0.25">
      <c r="A86">
        <f t="shared" si="24"/>
        <v>76</v>
      </c>
      <c r="B86" s="7">
        <f t="shared" si="25"/>
        <v>59689.869962346813</v>
      </c>
      <c r="C86" s="2">
        <v>76</v>
      </c>
      <c r="D86" s="1">
        <f t="shared" si="16"/>
        <v>59689.869962346813</v>
      </c>
      <c r="E86" s="1">
        <f t="shared" si="17"/>
        <v>59689.869962346813</v>
      </c>
      <c r="F86" s="1">
        <f t="shared" si="18"/>
        <v>2406.6790638587645</v>
      </c>
      <c r="G86" s="1">
        <f t="shared" si="19"/>
        <v>2406.6790638587645</v>
      </c>
      <c r="H86" s="1">
        <f t="shared" si="20"/>
        <v>2406.6790638587645</v>
      </c>
      <c r="I86" s="1">
        <f t="shared" si="27"/>
        <v>1074.2700311562317</v>
      </c>
      <c r="J86" s="1">
        <f t="shared" si="28"/>
        <v>1074.2700311562317</v>
      </c>
      <c r="K86" s="1">
        <f t="shared" si="21"/>
        <v>171.88320498499706</v>
      </c>
      <c r="L86" s="1">
        <f t="shared" si="22"/>
        <v>171.88320498499706</v>
      </c>
      <c r="M86" s="1">
        <f t="shared" si="23"/>
        <v>3652.8322999999932</v>
      </c>
      <c r="N86" s="1">
        <f t="shared" si="26"/>
        <v>3652.8322999999932</v>
      </c>
    </row>
    <row r="87" spans="1:14" x14ac:dyDescent="0.25">
      <c r="A87">
        <f t="shared" si="24"/>
        <v>77</v>
      </c>
      <c r="B87" s="7">
        <f t="shared" si="25"/>
        <v>57234.893675038235</v>
      </c>
      <c r="C87" s="2">
        <v>77</v>
      </c>
      <c r="D87" s="1">
        <f t="shared" si="16"/>
        <v>57234.893675038235</v>
      </c>
      <c r="E87" s="1">
        <f t="shared" si="17"/>
        <v>57234.893675038235</v>
      </c>
      <c r="F87" s="1">
        <f t="shared" si="18"/>
        <v>2454.9762873085779</v>
      </c>
      <c r="G87" s="1">
        <f t="shared" si="19"/>
        <v>2454.9762873085779</v>
      </c>
      <c r="H87" s="1">
        <f t="shared" si="20"/>
        <v>2454.9762873085779</v>
      </c>
      <c r="I87" s="1">
        <f t="shared" si="27"/>
        <v>1032.634493699496</v>
      </c>
      <c r="J87" s="1">
        <f t="shared" si="28"/>
        <v>1032.634493699496</v>
      </c>
      <c r="K87" s="1">
        <f t="shared" si="21"/>
        <v>165.22151899191937</v>
      </c>
      <c r="L87" s="1">
        <f t="shared" si="22"/>
        <v>165.22151899191937</v>
      </c>
      <c r="M87" s="1">
        <f t="shared" si="23"/>
        <v>3652.8322999999932</v>
      </c>
      <c r="N87" s="1">
        <f t="shared" si="26"/>
        <v>3652.8322999999932</v>
      </c>
    </row>
    <row r="88" spans="1:14" x14ac:dyDescent="0.25">
      <c r="A88">
        <f t="shared" si="24"/>
        <v>78</v>
      </c>
      <c r="B88" s="7">
        <f t="shared" si="25"/>
        <v>54730.650935840546</v>
      </c>
      <c r="C88" s="2">
        <v>78</v>
      </c>
      <c r="D88" s="1">
        <f t="shared" si="16"/>
        <v>54730.650935840546</v>
      </c>
      <c r="E88" s="1">
        <f t="shared" si="17"/>
        <v>54730.650935840546</v>
      </c>
      <c r="F88" s="1">
        <f t="shared" si="18"/>
        <v>2504.2427391976917</v>
      </c>
      <c r="G88" s="1">
        <f t="shared" si="19"/>
        <v>2504.2427391976917</v>
      </c>
      <c r="H88" s="1">
        <f t="shared" si="20"/>
        <v>2504.2427391976917</v>
      </c>
      <c r="I88" s="1">
        <f t="shared" si="27"/>
        <v>990.1634144847427</v>
      </c>
      <c r="J88" s="1">
        <f t="shared" si="28"/>
        <v>990.1634144847427</v>
      </c>
      <c r="K88" s="1">
        <f t="shared" si="21"/>
        <v>158.42614631755885</v>
      </c>
      <c r="L88" s="1">
        <f t="shared" si="22"/>
        <v>158.42614631755885</v>
      </c>
      <c r="M88" s="1">
        <f t="shared" si="23"/>
        <v>3652.8322999999932</v>
      </c>
      <c r="N88" s="1">
        <f t="shared" si="26"/>
        <v>3652.8322999999932</v>
      </c>
    </row>
    <row r="89" spans="1:14" x14ac:dyDescent="0.25">
      <c r="A89">
        <f t="shared" si="24"/>
        <v>79</v>
      </c>
      <c r="B89" s="7">
        <f t="shared" si="25"/>
        <v>52176.153065842955</v>
      </c>
      <c r="C89" s="2">
        <v>79</v>
      </c>
      <c r="D89" s="1">
        <f t="shared" si="16"/>
        <v>52176.153065842955</v>
      </c>
      <c r="E89" s="1">
        <f t="shared" si="17"/>
        <v>52176.153065842955</v>
      </c>
      <c r="F89" s="1">
        <f t="shared" si="18"/>
        <v>2554.4978699975918</v>
      </c>
      <c r="G89" s="1">
        <f t="shared" si="19"/>
        <v>2554.4978699975918</v>
      </c>
      <c r="H89" s="1">
        <f t="shared" si="20"/>
        <v>2554.4978699975918</v>
      </c>
      <c r="I89" s="1">
        <f t="shared" si="27"/>
        <v>946.84002586413908</v>
      </c>
      <c r="J89" s="1">
        <f t="shared" si="28"/>
        <v>946.84002586413908</v>
      </c>
      <c r="K89" s="1">
        <f t="shared" si="21"/>
        <v>151.49440413826227</v>
      </c>
      <c r="L89" s="1">
        <f t="shared" si="22"/>
        <v>151.49440413826227</v>
      </c>
      <c r="M89" s="1">
        <f t="shared" si="23"/>
        <v>3652.8322999999932</v>
      </c>
      <c r="N89" s="1">
        <f t="shared" si="26"/>
        <v>3652.8322999999932</v>
      </c>
    </row>
    <row r="90" spans="1:14" x14ac:dyDescent="0.25">
      <c r="A90">
        <f t="shared" si="24"/>
        <v>80</v>
      </c>
      <c r="B90" s="7">
        <f t="shared" si="25"/>
        <v>49570.391545331229</v>
      </c>
      <c r="C90" s="2">
        <v>80</v>
      </c>
      <c r="D90" s="1">
        <f t="shared" si="16"/>
        <v>49570.391545331229</v>
      </c>
      <c r="E90" s="1">
        <f t="shared" si="17"/>
        <v>49570.391545331229</v>
      </c>
      <c r="F90" s="1">
        <f t="shared" si="18"/>
        <v>2605.7615205117286</v>
      </c>
      <c r="G90" s="1">
        <f t="shared" si="19"/>
        <v>2605.7615205117286</v>
      </c>
      <c r="H90" s="1">
        <f t="shared" si="20"/>
        <v>2605.7615205117286</v>
      </c>
      <c r="I90" s="1">
        <f t="shared" si="27"/>
        <v>902.64722369677963</v>
      </c>
      <c r="J90" s="1">
        <f t="shared" si="28"/>
        <v>902.64722369677963</v>
      </c>
      <c r="K90" s="1">
        <f t="shared" si="21"/>
        <v>144.42355579148474</v>
      </c>
      <c r="L90" s="1">
        <f t="shared" si="22"/>
        <v>144.42355579148474</v>
      </c>
      <c r="M90" s="1">
        <f t="shared" si="23"/>
        <v>3652.8322999999932</v>
      </c>
      <c r="N90" s="1">
        <f t="shared" si="26"/>
        <v>3652.8322999999932</v>
      </c>
    </row>
    <row r="91" spans="1:14" x14ac:dyDescent="0.25">
      <c r="A91">
        <f t="shared" si="24"/>
        <v>81</v>
      </c>
      <c r="B91" s="7">
        <f t="shared" si="25"/>
        <v>46912.337615622535</v>
      </c>
      <c r="C91" s="2">
        <v>81</v>
      </c>
      <c r="D91" s="1">
        <f t="shared" si="16"/>
        <v>46912.337615622535</v>
      </c>
      <c r="E91" s="1">
        <f t="shared" si="17"/>
        <v>46912.337615622535</v>
      </c>
      <c r="F91" s="1">
        <f t="shared" si="18"/>
        <v>2658.0539297086975</v>
      </c>
      <c r="G91" s="1">
        <f t="shared" si="19"/>
        <v>2658.0539297086975</v>
      </c>
      <c r="H91" s="1">
        <f t="shared" si="20"/>
        <v>2658.0539297086975</v>
      </c>
      <c r="I91" s="1">
        <f t="shared" si="27"/>
        <v>857.56756059594443</v>
      </c>
      <c r="J91" s="1">
        <f t="shared" si="28"/>
        <v>857.56756059594443</v>
      </c>
      <c r="K91" s="1">
        <f t="shared" si="21"/>
        <v>137.21080969535112</v>
      </c>
      <c r="L91" s="1">
        <f t="shared" si="22"/>
        <v>137.21080969535112</v>
      </c>
      <c r="M91" s="1">
        <f t="shared" si="23"/>
        <v>3652.8322999999932</v>
      </c>
      <c r="N91" s="1">
        <f t="shared" si="26"/>
        <v>3652.8322999999932</v>
      </c>
    </row>
    <row r="92" spans="1:14" x14ac:dyDescent="0.25">
      <c r="A92">
        <f t="shared" si="24"/>
        <v>82</v>
      </c>
      <c r="B92" s="7">
        <f t="shared" si="25"/>
        <v>44200.94187290992</v>
      </c>
      <c r="C92" s="2">
        <v>82</v>
      </c>
      <c r="D92" s="1">
        <f t="shared" si="16"/>
        <v>44200.94187290992</v>
      </c>
      <c r="E92" s="1">
        <f t="shared" si="17"/>
        <v>44200.94187290992</v>
      </c>
      <c r="F92" s="1">
        <f t="shared" si="18"/>
        <v>2711.3957427126147</v>
      </c>
      <c r="G92" s="1">
        <f t="shared" si="19"/>
        <v>2711.3957427126147</v>
      </c>
      <c r="H92" s="1">
        <f t="shared" si="20"/>
        <v>2711.3957427126147</v>
      </c>
      <c r="I92" s="1">
        <f t="shared" si="27"/>
        <v>811.58323904084386</v>
      </c>
      <c r="J92" s="1">
        <f t="shared" si="28"/>
        <v>811.58323904084386</v>
      </c>
      <c r="K92" s="1">
        <f t="shared" si="21"/>
        <v>129.85331824653503</v>
      </c>
      <c r="L92" s="1">
        <f t="shared" si="22"/>
        <v>129.85331824653503</v>
      </c>
      <c r="M92" s="1">
        <f t="shared" si="23"/>
        <v>3652.8322999999932</v>
      </c>
      <c r="N92" s="1">
        <f t="shared" si="26"/>
        <v>3652.8322999999932</v>
      </c>
    </row>
    <row r="93" spans="1:14" x14ac:dyDescent="0.25">
      <c r="A93">
        <f t="shared" si="24"/>
        <v>83</v>
      </c>
      <c r="B93" s="7">
        <f t="shared" si="25"/>
        <v>41435.133853956075</v>
      </c>
      <c r="C93" s="2">
        <v>83</v>
      </c>
      <c r="D93" s="1">
        <f t="shared" si="16"/>
        <v>41435.133853956075</v>
      </c>
      <c r="E93" s="1">
        <f t="shared" si="17"/>
        <v>41435.133853956075</v>
      </c>
      <c r="F93" s="1">
        <f t="shared" si="18"/>
        <v>2765.8080189538427</v>
      </c>
      <c r="G93" s="1">
        <f t="shared" si="19"/>
        <v>2765.8080189538427</v>
      </c>
      <c r="H93" s="1">
        <f t="shared" si="20"/>
        <v>2765.8080189538427</v>
      </c>
      <c r="I93" s="1">
        <f t="shared" si="27"/>
        <v>764.67610435012989</v>
      </c>
      <c r="J93" s="1">
        <f t="shared" si="28"/>
        <v>764.67610435012989</v>
      </c>
      <c r="K93" s="1">
        <f t="shared" si="21"/>
        <v>122.34817669602079</v>
      </c>
      <c r="L93" s="1">
        <f t="shared" si="22"/>
        <v>122.34817669602079</v>
      </c>
      <c r="M93" s="1">
        <f t="shared" si="23"/>
        <v>3652.8322999999932</v>
      </c>
      <c r="N93" s="1">
        <f t="shared" si="26"/>
        <v>3652.8322999999932</v>
      </c>
    </row>
    <row r="94" spans="1:14" x14ac:dyDescent="0.25">
      <c r="A94">
        <f t="shared" si="24"/>
        <v>84</v>
      </c>
      <c r="B94" s="7">
        <f t="shared" si="25"/>
        <v>38613.821613472785</v>
      </c>
      <c r="C94" s="2">
        <v>84</v>
      </c>
      <c r="D94" s="1">
        <f t="shared" si="16"/>
        <v>38613.821613472785</v>
      </c>
      <c r="E94" s="1">
        <f t="shared" si="17"/>
        <v>38613.821613472785</v>
      </c>
      <c r="F94" s="1">
        <f t="shared" si="18"/>
        <v>2821.3122404832898</v>
      </c>
      <c r="G94" s="1">
        <f t="shared" si="19"/>
        <v>2821.3122404832898</v>
      </c>
      <c r="H94" s="1">
        <f t="shared" si="20"/>
        <v>2821.3122404832898</v>
      </c>
      <c r="I94" s="1">
        <f t="shared" si="27"/>
        <v>716.8276375143995</v>
      </c>
      <c r="J94" s="1">
        <f t="shared" si="28"/>
        <v>716.8276375143995</v>
      </c>
      <c r="K94" s="1">
        <f t="shared" si="21"/>
        <v>114.69242200230393</v>
      </c>
      <c r="L94" s="1">
        <f t="shared" si="22"/>
        <v>114.69242200230393</v>
      </c>
      <c r="M94" s="1">
        <f t="shared" si="23"/>
        <v>3652.8322999999932</v>
      </c>
      <c r="N94" s="1">
        <f t="shared" si="26"/>
        <v>3652.8322999999932</v>
      </c>
    </row>
    <row r="95" spans="1:14" x14ac:dyDescent="0.25">
      <c r="A95">
        <f t="shared" si="24"/>
        <v>85</v>
      </c>
      <c r="B95" s="7">
        <f t="shared" si="25"/>
        <v>35735.891293019231</v>
      </c>
      <c r="C95" s="2">
        <v>85</v>
      </c>
      <c r="D95" s="1">
        <f t="shared" si="16"/>
        <v>35735.891293019231</v>
      </c>
      <c r="E95" s="1">
        <f t="shared" si="17"/>
        <v>35735.891293019231</v>
      </c>
      <c r="F95" s="1">
        <f t="shared" si="18"/>
        <v>2877.9303204535536</v>
      </c>
      <c r="G95" s="1">
        <f t="shared" si="19"/>
        <v>2877.9303204535536</v>
      </c>
      <c r="H95" s="1">
        <f t="shared" si="20"/>
        <v>2877.9303204535536</v>
      </c>
      <c r="I95" s="1">
        <f t="shared" si="27"/>
        <v>668.01894788486175</v>
      </c>
      <c r="J95" s="1">
        <f t="shared" si="28"/>
        <v>668.01894788486175</v>
      </c>
      <c r="K95" s="1">
        <f t="shared" si="21"/>
        <v>106.88303166157789</v>
      </c>
      <c r="L95" s="1">
        <f t="shared" si="22"/>
        <v>106.88303166157789</v>
      </c>
      <c r="M95" s="1">
        <f t="shared" si="23"/>
        <v>3652.8322999999932</v>
      </c>
      <c r="N95" s="1">
        <f t="shared" si="26"/>
        <v>3652.8322999999932</v>
      </c>
    </row>
    <row r="96" spans="1:14" x14ac:dyDescent="0.25">
      <c r="A96">
        <f t="shared" si="24"/>
        <v>86</v>
      </c>
      <c r="B96" s="7">
        <f t="shared" si="25"/>
        <v>32800.206681248965</v>
      </c>
      <c r="C96" s="2">
        <v>86</v>
      </c>
      <c r="D96" s="1">
        <f t="shared" si="16"/>
        <v>32800.206681248965</v>
      </c>
      <c r="E96" s="1">
        <f t="shared" si="17"/>
        <v>32800.206681248965</v>
      </c>
      <c r="F96" s="1">
        <f t="shared" si="18"/>
        <v>2935.6846117702689</v>
      </c>
      <c r="G96" s="1">
        <f t="shared" si="19"/>
        <v>2935.6846117702689</v>
      </c>
      <c r="H96" s="1">
        <f t="shared" si="20"/>
        <v>2935.6846117702689</v>
      </c>
      <c r="I96" s="1">
        <f t="shared" si="27"/>
        <v>618.23076571527974</v>
      </c>
      <c r="J96" s="1">
        <f t="shared" si="28"/>
        <v>618.23076571527974</v>
      </c>
      <c r="K96" s="1">
        <f t="shared" si="21"/>
        <v>98.916922514444764</v>
      </c>
      <c r="L96" s="1">
        <f t="shared" si="22"/>
        <v>98.916922514444764</v>
      </c>
      <c r="M96" s="1">
        <f t="shared" si="23"/>
        <v>3652.8322999999932</v>
      </c>
      <c r="N96" s="1">
        <f t="shared" si="26"/>
        <v>3652.8322999999932</v>
      </c>
    </row>
    <row r="97" spans="1:14" x14ac:dyDescent="0.25">
      <c r="A97">
        <f t="shared" si="24"/>
        <v>87</v>
      </c>
      <c r="B97" s="7">
        <f t="shared" si="25"/>
        <v>29805.608765331897</v>
      </c>
      <c r="C97" s="2">
        <v>87</v>
      </c>
      <c r="D97" s="1">
        <f t="shared" si="16"/>
        <v>29805.608765331897</v>
      </c>
      <c r="E97" s="1">
        <f t="shared" si="17"/>
        <v>29805.608765331897</v>
      </c>
      <c r="F97" s="1">
        <f t="shared" si="18"/>
        <v>2994.5979159170683</v>
      </c>
      <c r="G97" s="1">
        <f t="shared" si="19"/>
        <v>2994.5979159170683</v>
      </c>
      <c r="H97" s="1">
        <f t="shared" si="20"/>
        <v>2994.5979159170683</v>
      </c>
      <c r="I97" s="1">
        <f t="shared" si="27"/>
        <v>567.4434345542453</v>
      </c>
      <c r="J97" s="1">
        <f t="shared" si="28"/>
        <v>567.4434345542453</v>
      </c>
      <c r="K97" s="1">
        <f t="shared" si="21"/>
        <v>90.790949528679249</v>
      </c>
      <c r="L97" s="1">
        <f t="shared" si="22"/>
        <v>90.790949528679249</v>
      </c>
      <c r="M97" s="1">
        <f t="shared" si="23"/>
        <v>3652.8322999999932</v>
      </c>
      <c r="N97" s="1">
        <f t="shared" si="26"/>
        <v>3652.8322999999932</v>
      </c>
    </row>
    <row r="98" spans="1:14" x14ac:dyDescent="0.25">
      <c r="A98">
        <f t="shared" si="24"/>
        <v>88</v>
      </c>
      <c r="B98" s="7">
        <f t="shared" si="25"/>
        <v>26750.915273374252</v>
      </c>
      <c r="C98" s="2">
        <v>88</v>
      </c>
      <c r="D98" s="1">
        <f t="shared" si="16"/>
        <v>26750.915273374252</v>
      </c>
      <c r="E98" s="1">
        <f t="shared" si="17"/>
        <v>26750.915273374252</v>
      </c>
      <c r="F98" s="1">
        <f t="shared" si="18"/>
        <v>3054.693491957647</v>
      </c>
      <c r="G98" s="1">
        <f t="shared" si="19"/>
        <v>3054.693491957647</v>
      </c>
      <c r="H98" s="1">
        <f t="shared" si="20"/>
        <v>3054.693491957647</v>
      </c>
      <c r="I98" s="1">
        <f t="shared" si="27"/>
        <v>515.63690348478121</v>
      </c>
      <c r="J98" s="1">
        <f t="shared" si="28"/>
        <v>515.63690348478121</v>
      </c>
      <c r="K98" s="1">
        <f t="shared" si="21"/>
        <v>82.501904557564998</v>
      </c>
      <c r="L98" s="1">
        <f t="shared" si="22"/>
        <v>82.501904557564998</v>
      </c>
      <c r="M98" s="1">
        <f t="shared" si="23"/>
        <v>3652.8322999999932</v>
      </c>
      <c r="N98" s="1">
        <f t="shared" si="26"/>
        <v>3652.8322999999932</v>
      </c>
    </row>
    <row r="99" spans="1:14" x14ac:dyDescent="0.25">
      <c r="A99">
        <f t="shared" si="24"/>
        <v>89</v>
      </c>
      <c r="B99" s="7">
        <f t="shared" si="25"/>
        <v>23634.920207655781</v>
      </c>
      <c r="C99" s="2">
        <v>89</v>
      </c>
      <c r="D99" s="1">
        <f t="shared" si="16"/>
        <v>23634.920207655781</v>
      </c>
      <c r="E99" s="1">
        <f t="shared" si="17"/>
        <v>23634.920207655781</v>
      </c>
      <c r="F99" s="1">
        <f t="shared" si="18"/>
        <v>3115.9950657184709</v>
      </c>
      <c r="G99" s="1">
        <f t="shared" si="19"/>
        <v>3115.9950657184709</v>
      </c>
      <c r="H99" s="1">
        <f t="shared" si="20"/>
        <v>3115.9950657184709</v>
      </c>
      <c r="I99" s="1">
        <f t="shared" si="27"/>
        <v>462.79071920820877</v>
      </c>
      <c r="J99" s="1">
        <f t="shared" si="28"/>
        <v>462.79071920820877</v>
      </c>
      <c r="K99" s="1">
        <f t="shared" si="21"/>
        <v>74.046515073313401</v>
      </c>
      <c r="L99" s="1">
        <f t="shared" si="22"/>
        <v>74.046515073313401</v>
      </c>
      <c r="M99" s="1">
        <f t="shared" si="23"/>
        <v>3652.8322999999932</v>
      </c>
      <c r="N99" s="1">
        <f t="shared" si="26"/>
        <v>3652.8322999999932</v>
      </c>
    </row>
    <row r="100" spans="1:14" x14ac:dyDescent="0.25">
      <c r="A100">
        <f t="shared" si="24"/>
        <v>90</v>
      </c>
      <c r="B100" s="7">
        <f t="shared" si="25"/>
        <v>20456.393368500005</v>
      </c>
      <c r="C100" s="2">
        <v>90</v>
      </c>
      <c r="D100" s="1">
        <f t="shared" si="16"/>
        <v>20456.393368500005</v>
      </c>
      <c r="E100" s="1">
        <f t="shared" si="17"/>
        <v>20456.393368500005</v>
      </c>
      <c r="F100" s="1">
        <f t="shared" si="18"/>
        <v>3178.5268391557761</v>
      </c>
      <c r="G100" s="1">
        <f t="shared" si="19"/>
        <v>3178.5268391557761</v>
      </c>
      <c r="H100" s="1">
        <f t="shared" si="20"/>
        <v>3178.5268391557761</v>
      </c>
      <c r="I100" s="1">
        <f t="shared" si="27"/>
        <v>408.88401796915292</v>
      </c>
      <c r="J100" s="1">
        <f t="shared" si="28"/>
        <v>408.88401796915292</v>
      </c>
      <c r="K100" s="1">
        <f t="shared" si="21"/>
        <v>65.421442875064471</v>
      </c>
      <c r="L100" s="1">
        <f t="shared" si="22"/>
        <v>65.421442875064471</v>
      </c>
      <c r="M100" s="1">
        <f t="shared" si="23"/>
        <v>3652.8322999999932</v>
      </c>
      <c r="N100" s="1">
        <f t="shared" si="26"/>
        <v>3652.8322999999932</v>
      </c>
    </row>
    <row r="101" spans="1:14" x14ac:dyDescent="0.25">
      <c r="A101">
        <f t="shared" si="24"/>
        <v>91</v>
      </c>
      <c r="B101" s="7">
        <f t="shared" si="25"/>
        <v>17214.07986858947</v>
      </c>
      <c r="C101" s="2">
        <v>91</v>
      </c>
      <c r="D101" s="1">
        <f t="shared" si="16"/>
        <v>17214.07986858947</v>
      </c>
      <c r="E101" s="1">
        <f t="shared" si="17"/>
        <v>17214.07986858947</v>
      </c>
      <c r="F101" s="1">
        <f t="shared" si="18"/>
        <v>3242.3134999105332</v>
      </c>
      <c r="G101" s="1">
        <f t="shared" si="19"/>
        <v>3242.3134999105332</v>
      </c>
      <c r="H101" s="1">
        <f t="shared" si="20"/>
        <v>3242.3134999105332</v>
      </c>
      <c r="I101" s="1">
        <f t="shared" si="27"/>
        <v>353.8955173185002</v>
      </c>
      <c r="J101" s="1">
        <f t="shared" si="28"/>
        <v>353.8955173185002</v>
      </c>
      <c r="K101" s="1">
        <f t="shared" si="21"/>
        <v>56.623282770960031</v>
      </c>
      <c r="L101" s="1">
        <f t="shared" si="22"/>
        <v>56.623282770960031</v>
      </c>
      <c r="M101" s="1">
        <f t="shared" si="23"/>
        <v>3652.8322999999932</v>
      </c>
      <c r="N101" s="1">
        <f t="shared" si="26"/>
        <v>3652.8322999999932</v>
      </c>
    </row>
    <row r="102" spans="1:14" x14ac:dyDescent="0.25">
      <c r="A102">
        <f t="shared" si="24"/>
        <v>92</v>
      </c>
      <c r="B102" s="7">
        <f t="shared" si="25"/>
        <v>13906.699637534301</v>
      </c>
      <c r="C102" s="2">
        <v>92</v>
      </c>
      <c r="D102" s="1">
        <f t="shared" si="16"/>
        <v>13906.699637534301</v>
      </c>
      <c r="E102" s="1">
        <f t="shared" si="17"/>
        <v>13906.699637534301</v>
      </c>
      <c r="F102" s="1">
        <f t="shared" si="18"/>
        <v>3307.38023105517</v>
      </c>
      <c r="G102" s="1">
        <f t="shared" si="19"/>
        <v>3307.38023105517</v>
      </c>
      <c r="H102" s="1">
        <f t="shared" si="20"/>
        <v>3307.38023105517</v>
      </c>
      <c r="I102" s="1">
        <f t="shared" si="27"/>
        <v>297.80350771105429</v>
      </c>
      <c r="J102" s="1">
        <f t="shared" si="28"/>
        <v>297.80350771105429</v>
      </c>
      <c r="K102" s="1">
        <f t="shared" si="21"/>
        <v>47.648561233768689</v>
      </c>
      <c r="L102" s="1">
        <f t="shared" si="22"/>
        <v>47.648561233768689</v>
      </c>
      <c r="M102" s="1">
        <f t="shared" si="23"/>
        <v>3652.8322999999932</v>
      </c>
      <c r="N102" s="1">
        <f t="shared" si="26"/>
        <v>3652.8322999999932</v>
      </c>
    </row>
    <row r="103" spans="1:14" x14ac:dyDescent="0.25">
      <c r="A103">
        <f t="shared" si="24"/>
        <v>93</v>
      </c>
      <c r="B103" s="7">
        <f t="shared" si="25"/>
        <v>10532.946916498413</v>
      </c>
      <c r="C103" s="2">
        <v>93</v>
      </c>
      <c r="D103" s="1">
        <f t="shared" si="16"/>
        <v>10532.946916498413</v>
      </c>
      <c r="E103" s="1">
        <f t="shared" si="17"/>
        <v>10532.946916498413</v>
      </c>
      <c r="F103" s="1">
        <f t="shared" si="18"/>
        <v>3373.7527210358871</v>
      </c>
      <c r="G103" s="1">
        <f t="shared" si="19"/>
        <v>3373.7527210358871</v>
      </c>
      <c r="H103" s="1">
        <f t="shared" si="20"/>
        <v>3373.7527210358871</v>
      </c>
      <c r="I103" s="1">
        <f t="shared" si="27"/>
        <v>240.5858439345742</v>
      </c>
      <c r="J103" s="1">
        <f t="shared" si="28"/>
        <v>240.5858439345742</v>
      </c>
      <c r="K103" s="1">
        <f t="shared" si="21"/>
        <v>38.493735029531869</v>
      </c>
      <c r="L103" s="1">
        <f t="shared" si="22"/>
        <v>38.493735029531869</v>
      </c>
      <c r="M103" s="1">
        <f t="shared" si="23"/>
        <v>3652.8322999999932</v>
      </c>
      <c r="N103" s="1">
        <f t="shared" si="26"/>
        <v>3652.8322999999932</v>
      </c>
    </row>
    <row r="104" spans="1:14" x14ac:dyDescent="0.25">
      <c r="A104">
        <f t="shared" si="24"/>
        <v>94</v>
      </c>
      <c r="B104" s="7">
        <f t="shared" si="25"/>
        <v>7091.4897426839198</v>
      </c>
      <c r="C104" s="2">
        <v>94</v>
      </c>
      <c r="D104" s="1">
        <f t="shared" si="16"/>
        <v>7091.4897426839198</v>
      </c>
      <c r="E104" s="1">
        <f t="shared" si="17"/>
        <v>7091.4897426839198</v>
      </c>
      <c r="F104" s="1">
        <f t="shared" si="18"/>
        <v>3441.4571738144937</v>
      </c>
      <c r="G104" s="1">
        <f t="shared" si="19"/>
        <v>3441.4571738144937</v>
      </c>
      <c r="H104" s="1">
        <f t="shared" si="20"/>
        <v>3441.4571738144937</v>
      </c>
      <c r="I104" s="1">
        <f t="shared" si="27"/>
        <v>182.21993636681012</v>
      </c>
      <c r="J104" s="1">
        <f t="shared" si="28"/>
        <v>182.21993636681012</v>
      </c>
      <c r="K104" s="1">
        <f t="shared" si="21"/>
        <v>29.155189818689621</v>
      </c>
      <c r="L104" s="1">
        <f t="shared" si="22"/>
        <v>29.155189818689621</v>
      </c>
      <c r="M104" s="1">
        <f t="shared" si="23"/>
        <v>3652.8322999999932</v>
      </c>
      <c r="N104" s="1">
        <f t="shared" si="26"/>
        <v>3652.8322999999932</v>
      </c>
    </row>
    <row r="105" spans="1:14" x14ac:dyDescent="0.25">
      <c r="A105">
        <f t="shared" si="24"/>
        <v>95</v>
      </c>
      <c r="B105" s="7">
        <f t="shared" si="25"/>
        <v>3580.969423470146</v>
      </c>
      <c r="C105" s="2">
        <v>95</v>
      </c>
      <c r="D105" s="1">
        <f t="shared" si="16"/>
        <v>3580.969423470146</v>
      </c>
      <c r="E105" s="1">
        <f t="shared" si="17"/>
        <v>3580.969423470146</v>
      </c>
      <c r="F105" s="1">
        <f t="shared" si="18"/>
        <v>3510.5203192137737</v>
      </c>
      <c r="G105" s="1">
        <f t="shared" si="19"/>
        <v>3510.5203192137737</v>
      </c>
      <c r="H105" s="1">
        <f t="shared" si="20"/>
        <v>3510.5203192137737</v>
      </c>
      <c r="I105" s="1">
        <f t="shared" si="27"/>
        <v>122.68274205708566</v>
      </c>
      <c r="J105" s="1">
        <f t="shared" si="28"/>
        <v>122.68274205708566</v>
      </c>
      <c r="K105" s="1">
        <f t="shared" si="21"/>
        <v>19.629238729133707</v>
      </c>
      <c r="L105" s="1">
        <f t="shared" si="22"/>
        <v>19.629238729133707</v>
      </c>
      <c r="M105" s="1">
        <f t="shared" si="23"/>
        <v>3652.8322999999932</v>
      </c>
      <c r="N105" s="1">
        <f t="shared" si="26"/>
        <v>3652.8322999999932</v>
      </c>
    </row>
    <row r="106" spans="1:14" x14ac:dyDescent="0.25">
      <c r="A106">
        <f t="shared" si="24"/>
        <v>96</v>
      </c>
      <c r="B106" s="7" t="str">
        <f t="shared" si="25"/>
        <v/>
      </c>
      <c r="C106" s="2">
        <v>96</v>
      </c>
      <c r="D106" s="1" t="str">
        <f t="shared" si="16"/>
        <v/>
      </c>
      <c r="E106" s="1">
        <f t="shared" si="17"/>
        <v>-3.1741365091875196E-10</v>
      </c>
      <c r="F106" s="1">
        <f t="shared" si="18"/>
        <v>3580.969423470146</v>
      </c>
      <c r="G106" s="1">
        <f t="shared" si="19"/>
        <v>3580.9694234704634</v>
      </c>
      <c r="H106" s="1">
        <f t="shared" si="20"/>
        <v>3580.9694234704634</v>
      </c>
      <c r="I106" s="1">
        <f t="shared" si="27"/>
        <v>61.950755628905107</v>
      </c>
      <c r="J106" s="1">
        <f t="shared" si="28"/>
        <v>61.950755628905107</v>
      </c>
      <c r="K106" s="1">
        <f t="shared" si="21"/>
        <v>9.9121209006248172</v>
      </c>
      <c r="L106" s="1">
        <f t="shared" si="22"/>
        <v>9.9121209006248172</v>
      </c>
      <c r="M106" s="1">
        <f t="shared" si="23"/>
        <v>3652.8322999996758</v>
      </c>
      <c r="N106" s="1">
        <f t="shared" si="26"/>
        <v>3652.8322999999932</v>
      </c>
    </row>
    <row r="107" spans="1:14" x14ac:dyDescent="0.25">
      <c r="A107" t="str">
        <f t="shared" ref="A107:A130" si="29">IF(C107&lt;=$R$9,C107,"")</f>
        <v/>
      </c>
      <c r="B107" s="7" t="str">
        <f t="shared" ref="B107:B130" si="30">D107</f>
        <v/>
      </c>
      <c r="C107" s="2">
        <v>97</v>
      </c>
      <c r="D107" s="1" t="str">
        <f t="shared" ref="D107:D130" si="31">IFERROR(IF(E107&gt;=0.1,E106-H107-O107,""),"")</f>
        <v/>
      </c>
      <c r="E107" s="1" t="e">
        <f t="shared" ref="E107:E130" si="32">E106-H107-O107</f>
        <v>#VALUE!</v>
      </c>
      <c r="F107" s="1" t="str">
        <f t="shared" ref="F107:F130" si="33">IFERROR(IF(A107&lt;$R$9,IFERROR(IF(H107&gt;=0,N107-J107-L107,""),""),IF(A107=$R$9,D106,"")),"")</f>
        <v/>
      </c>
      <c r="G107" s="1" t="str">
        <f t="shared" ref="G107:G130" si="34">IFERROR(IF(H107&gt;=0,N107-J107-L107,""),"")</f>
        <v/>
      </c>
      <c r="H107" s="1" t="e">
        <f t="shared" ref="H107:H130" si="35">N107-J107-L107</f>
        <v>#VALUE!</v>
      </c>
      <c r="I107" s="1" t="str">
        <f t="shared" ref="I107:I130" si="36">IFERROR(IF(J107&gt;=0,D106*$K$5/2,""),"")</f>
        <v/>
      </c>
      <c r="J107" s="1" t="e">
        <f t="shared" ref="J107:J130" si="37">D106*$K$5/2</f>
        <v>#VALUE!</v>
      </c>
      <c r="K107" s="1" t="str">
        <f t="shared" ref="K107:K130" si="38">IFERROR(IF(L107&gt;=0,I107*16%,""),"")</f>
        <v/>
      </c>
      <c r="L107" s="1" t="e">
        <f t="shared" ref="L107:L130" si="39">J107*16%</f>
        <v>#VALUE!</v>
      </c>
      <c r="M107" s="1" t="str">
        <f t="shared" ref="M107:M130" si="40">IFERROR(IF(A107&lt;$R$9,N107,F107+I107+K107),"")</f>
        <v/>
      </c>
      <c r="N107" s="1">
        <f t="shared" si="26"/>
        <v>3652.8322999999932</v>
      </c>
    </row>
    <row r="108" spans="1:14" x14ac:dyDescent="0.25">
      <c r="A108" t="str">
        <f t="shared" si="29"/>
        <v/>
      </c>
      <c r="B108" s="7" t="str">
        <f t="shared" si="30"/>
        <v/>
      </c>
      <c r="C108" s="2">
        <v>98</v>
      </c>
      <c r="D108" s="1" t="str">
        <f t="shared" si="31"/>
        <v/>
      </c>
      <c r="E108" s="1" t="e">
        <f t="shared" si="32"/>
        <v>#VALUE!</v>
      </c>
      <c r="F108" s="1" t="str">
        <f t="shared" si="33"/>
        <v/>
      </c>
      <c r="G108" s="1" t="str">
        <f t="shared" si="34"/>
        <v/>
      </c>
      <c r="H108" s="1" t="e">
        <f t="shared" si="35"/>
        <v>#VALUE!</v>
      </c>
      <c r="I108" s="1" t="str">
        <f t="shared" si="36"/>
        <v/>
      </c>
      <c r="J108" s="1" t="e">
        <f t="shared" si="37"/>
        <v>#VALUE!</v>
      </c>
      <c r="K108" s="1" t="str">
        <f t="shared" si="38"/>
        <v/>
      </c>
      <c r="L108" s="1" t="e">
        <f t="shared" si="39"/>
        <v>#VALUE!</v>
      </c>
      <c r="M108" s="1" t="str">
        <f t="shared" si="40"/>
        <v/>
      </c>
      <c r="N108" s="1">
        <f t="shared" si="26"/>
        <v>3652.8322999999932</v>
      </c>
    </row>
    <row r="109" spans="1:14" x14ac:dyDescent="0.25">
      <c r="A109" t="str">
        <f t="shared" si="29"/>
        <v/>
      </c>
      <c r="B109" s="7" t="str">
        <f t="shared" si="30"/>
        <v/>
      </c>
      <c r="C109" s="2">
        <v>99</v>
      </c>
      <c r="D109" s="1" t="str">
        <f t="shared" si="31"/>
        <v/>
      </c>
      <c r="E109" s="1" t="e">
        <f t="shared" si="32"/>
        <v>#VALUE!</v>
      </c>
      <c r="F109" s="1" t="str">
        <f t="shared" si="33"/>
        <v/>
      </c>
      <c r="G109" s="1" t="str">
        <f t="shared" si="34"/>
        <v/>
      </c>
      <c r="H109" s="1" t="e">
        <f t="shared" si="35"/>
        <v>#VALUE!</v>
      </c>
      <c r="I109" s="1" t="str">
        <f t="shared" si="36"/>
        <v/>
      </c>
      <c r="J109" s="1" t="e">
        <f t="shared" si="37"/>
        <v>#VALUE!</v>
      </c>
      <c r="K109" s="1" t="str">
        <f t="shared" si="38"/>
        <v/>
      </c>
      <c r="L109" s="1" t="e">
        <f t="shared" si="39"/>
        <v>#VALUE!</v>
      </c>
      <c r="M109" s="1" t="str">
        <f t="shared" si="40"/>
        <v/>
      </c>
      <c r="N109" s="1">
        <f t="shared" si="26"/>
        <v>3652.8322999999932</v>
      </c>
    </row>
    <row r="110" spans="1:14" x14ac:dyDescent="0.25">
      <c r="A110" t="str">
        <f t="shared" si="29"/>
        <v/>
      </c>
      <c r="B110" s="7" t="str">
        <f t="shared" si="30"/>
        <v/>
      </c>
      <c r="C110" s="2">
        <v>100</v>
      </c>
      <c r="D110" s="1" t="str">
        <f t="shared" si="31"/>
        <v/>
      </c>
      <c r="E110" s="1" t="e">
        <f t="shared" si="32"/>
        <v>#VALUE!</v>
      </c>
      <c r="F110" s="1" t="str">
        <f t="shared" si="33"/>
        <v/>
      </c>
      <c r="G110" s="1" t="str">
        <f t="shared" si="34"/>
        <v/>
      </c>
      <c r="H110" s="1" t="e">
        <f t="shared" si="35"/>
        <v>#VALUE!</v>
      </c>
      <c r="I110" s="1" t="str">
        <f t="shared" si="36"/>
        <v/>
      </c>
      <c r="J110" s="1" t="e">
        <f t="shared" si="37"/>
        <v>#VALUE!</v>
      </c>
      <c r="K110" s="1" t="str">
        <f t="shared" si="38"/>
        <v/>
      </c>
      <c r="L110" s="1" t="e">
        <f t="shared" si="39"/>
        <v>#VALUE!</v>
      </c>
      <c r="M110" s="1" t="str">
        <f t="shared" si="40"/>
        <v/>
      </c>
      <c r="N110" s="1">
        <f t="shared" si="26"/>
        <v>3652.8322999999932</v>
      </c>
    </row>
    <row r="111" spans="1:14" x14ac:dyDescent="0.25">
      <c r="A111" t="str">
        <f t="shared" si="29"/>
        <v/>
      </c>
      <c r="B111" s="7" t="str">
        <f t="shared" si="30"/>
        <v/>
      </c>
      <c r="C111" s="2">
        <v>101</v>
      </c>
      <c r="D111" s="1" t="str">
        <f t="shared" si="31"/>
        <v/>
      </c>
      <c r="E111" s="1" t="e">
        <f t="shared" si="32"/>
        <v>#VALUE!</v>
      </c>
      <c r="F111" s="1" t="str">
        <f t="shared" si="33"/>
        <v/>
      </c>
      <c r="G111" s="1" t="str">
        <f t="shared" si="34"/>
        <v/>
      </c>
      <c r="H111" s="1" t="e">
        <f t="shared" si="35"/>
        <v>#VALUE!</v>
      </c>
      <c r="I111" s="1" t="str">
        <f t="shared" si="36"/>
        <v/>
      </c>
      <c r="J111" s="1" t="e">
        <f t="shared" si="37"/>
        <v>#VALUE!</v>
      </c>
      <c r="K111" s="1" t="str">
        <f t="shared" si="38"/>
        <v/>
      </c>
      <c r="L111" s="1" t="e">
        <f t="shared" si="39"/>
        <v>#VALUE!</v>
      </c>
      <c r="M111" s="1" t="str">
        <f t="shared" si="40"/>
        <v/>
      </c>
      <c r="N111" s="1">
        <f t="shared" si="26"/>
        <v>3652.8322999999932</v>
      </c>
    </row>
    <row r="112" spans="1:14" x14ac:dyDescent="0.25">
      <c r="A112" t="str">
        <f t="shared" si="29"/>
        <v/>
      </c>
      <c r="B112" s="7" t="str">
        <f t="shared" si="30"/>
        <v/>
      </c>
      <c r="C112" s="2">
        <v>102</v>
      </c>
      <c r="D112" s="1" t="str">
        <f t="shared" si="31"/>
        <v/>
      </c>
      <c r="E112" s="1" t="e">
        <f t="shared" si="32"/>
        <v>#VALUE!</v>
      </c>
      <c r="F112" s="1" t="str">
        <f t="shared" si="33"/>
        <v/>
      </c>
      <c r="G112" s="1" t="str">
        <f t="shared" si="34"/>
        <v/>
      </c>
      <c r="H112" s="1" t="e">
        <f t="shared" si="35"/>
        <v>#VALUE!</v>
      </c>
      <c r="I112" s="1" t="str">
        <f t="shared" si="36"/>
        <v/>
      </c>
      <c r="J112" s="1" t="e">
        <f t="shared" si="37"/>
        <v>#VALUE!</v>
      </c>
      <c r="K112" s="1" t="str">
        <f t="shared" si="38"/>
        <v/>
      </c>
      <c r="L112" s="1" t="e">
        <f t="shared" si="39"/>
        <v>#VALUE!</v>
      </c>
      <c r="M112" s="1" t="str">
        <f t="shared" si="40"/>
        <v/>
      </c>
      <c r="N112" s="1">
        <f t="shared" si="26"/>
        <v>3652.8322999999932</v>
      </c>
    </row>
    <row r="113" spans="1:14" x14ac:dyDescent="0.25">
      <c r="A113" t="str">
        <f t="shared" si="29"/>
        <v/>
      </c>
      <c r="B113" s="7" t="str">
        <f t="shared" si="30"/>
        <v/>
      </c>
      <c r="C113" s="2">
        <v>103</v>
      </c>
      <c r="D113" s="1" t="str">
        <f t="shared" si="31"/>
        <v/>
      </c>
      <c r="E113" s="1" t="e">
        <f t="shared" si="32"/>
        <v>#VALUE!</v>
      </c>
      <c r="F113" s="1" t="str">
        <f t="shared" si="33"/>
        <v/>
      </c>
      <c r="G113" s="1" t="str">
        <f t="shared" si="34"/>
        <v/>
      </c>
      <c r="H113" s="1" t="e">
        <f t="shared" si="35"/>
        <v>#VALUE!</v>
      </c>
      <c r="I113" s="1" t="str">
        <f t="shared" si="36"/>
        <v/>
      </c>
      <c r="J113" s="1" t="e">
        <f t="shared" si="37"/>
        <v>#VALUE!</v>
      </c>
      <c r="K113" s="1" t="str">
        <f t="shared" si="38"/>
        <v/>
      </c>
      <c r="L113" s="1" t="e">
        <f t="shared" si="39"/>
        <v>#VALUE!</v>
      </c>
      <c r="M113" s="1" t="str">
        <f t="shared" si="40"/>
        <v/>
      </c>
      <c r="N113" s="1">
        <f t="shared" si="26"/>
        <v>3652.8322999999932</v>
      </c>
    </row>
    <row r="114" spans="1:14" x14ac:dyDescent="0.25">
      <c r="A114" t="str">
        <f t="shared" si="29"/>
        <v/>
      </c>
      <c r="B114" s="7" t="str">
        <f t="shared" si="30"/>
        <v/>
      </c>
      <c r="C114" s="2">
        <v>104</v>
      </c>
      <c r="D114" s="1" t="str">
        <f t="shared" si="31"/>
        <v/>
      </c>
      <c r="E114" s="1" t="e">
        <f t="shared" si="32"/>
        <v>#VALUE!</v>
      </c>
      <c r="F114" s="1" t="str">
        <f t="shared" si="33"/>
        <v/>
      </c>
      <c r="G114" s="1" t="str">
        <f t="shared" si="34"/>
        <v/>
      </c>
      <c r="H114" s="1" t="e">
        <f t="shared" si="35"/>
        <v>#VALUE!</v>
      </c>
      <c r="I114" s="1" t="str">
        <f t="shared" si="36"/>
        <v/>
      </c>
      <c r="J114" s="1" t="e">
        <f t="shared" si="37"/>
        <v>#VALUE!</v>
      </c>
      <c r="K114" s="1" t="str">
        <f t="shared" si="38"/>
        <v/>
      </c>
      <c r="L114" s="1" t="e">
        <f t="shared" si="39"/>
        <v>#VALUE!</v>
      </c>
      <c r="M114" s="1" t="str">
        <f t="shared" si="40"/>
        <v/>
      </c>
      <c r="N114" s="1">
        <f t="shared" si="26"/>
        <v>3652.8322999999932</v>
      </c>
    </row>
    <row r="115" spans="1:14" x14ac:dyDescent="0.25">
      <c r="A115" t="str">
        <f t="shared" si="29"/>
        <v/>
      </c>
      <c r="B115" s="7" t="str">
        <f t="shared" si="30"/>
        <v/>
      </c>
      <c r="C115" s="2">
        <v>105</v>
      </c>
      <c r="D115" s="1" t="str">
        <f t="shared" si="31"/>
        <v/>
      </c>
      <c r="E115" s="1" t="e">
        <f t="shared" si="32"/>
        <v>#VALUE!</v>
      </c>
      <c r="F115" s="1" t="str">
        <f t="shared" si="33"/>
        <v/>
      </c>
      <c r="G115" s="1" t="str">
        <f t="shared" si="34"/>
        <v/>
      </c>
      <c r="H115" s="1" t="e">
        <f t="shared" si="35"/>
        <v>#VALUE!</v>
      </c>
      <c r="I115" s="1" t="str">
        <f t="shared" si="36"/>
        <v/>
      </c>
      <c r="J115" s="1" t="e">
        <f t="shared" si="37"/>
        <v>#VALUE!</v>
      </c>
      <c r="K115" s="1" t="str">
        <f t="shared" si="38"/>
        <v/>
      </c>
      <c r="L115" s="1" t="e">
        <f t="shared" si="39"/>
        <v>#VALUE!</v>
      </c>
      <c r="M115" s="1" t="str">
        <f t="shared" si="40"/>
        <v/>
      </c>
      <c r="N115" s="1">
        <f t="shared" si="26"/>
        <v>3652.8322999999932</v>
      </c>
    </row>
    <row r="116" spans="1:14" x14ac:dyDescent="0.25">
      <c r="A116" t="str">
        <f t="shared" si="29"/>
        <v/>
      </c>
      <c r="B116" s="7" t="str">
        <f t="shared" si="30"/>
        <v/>
      </c>
      <c r="C116" s="2">
        <v>106</v>
      </c>
      <c r="D116" s="1" t="str">
        <f t="shared" si="31"/>
        <v/>
      </c>
      <c r="E116" s="1" t="e">
        <f t="shared" si="32"/>
        <v>#VALUE!</v>
      </c>
      <c r="F116" s="1" t="str">
        <f t="shared" si="33"/>
        <v/>
      </c>
      <c r="G116" s="1" t="str">
        <f t="shared" si="34"/>
        <v/>
      </c>
      <c r="H116" s="1" t="e">
        <f t="shared" si="35"/>
        <v>#VALUE!</v>
      </c>
      <c r="I116" s="1" t="str">
        <f t="shared" si="36"/>
        <v/>
      </c>
      <c r="J116" s="1" t="e">
        <f t="shared" si="37"/>
        <v>#VALUE!</v>
      </c>
      <c r="K116" s="1" t="str">
        <f t="shared" si="38"/>
        <v/>
      </c>
      <c r="L116" s="1" t="e">
        <f t="shared" si="39"/>
        <v>#VALUE!</v>
      </c>
      <c r="M116" s="1" t="str">
        <f t="shared" si="40"/>
        <v/>
      </c>
      <c r="N116" s="1">
        <f t="shared" si="26"/>
        <v>3652.8322999999932</v>
      </c>
    </row>
    <row r="117" spans="1:14" x14ac:dyDescent="0.25">
      <c r="A117" t="str">
        <f t="shared" si="29"/>
        <v/>
      </c>
      <c r="B117" s="7" t="str">
        <f t="shared" si="30"/>
        <v/>
      </c>
      <c r="C117" s="2">
        <v>107</v>
      </c>
      <c r="D117" s="1" t="str">
        <f t="shared" si="31"/>
        <v/>
      </c>
      <c r="E117" s="1" t="e">
        <f t="shared" si="32"/>
        <v>#VALUE!</v>
      </c>
      <c r="F117" s="1" t="str">
        <f t="shared" si="33"/>
        <v/>
      </c>
      <c r="G117" s="1" t="str">
        <f t="shared" si="34"/>
        <v/>
      </c>
      <c r="H117" s="1" t="e">
        <f t="shared" si="35"/>
        <v>#VALUE!</v>
      </c>
      <c r="I117" s="1" t="str">
        <f t="shared" si="36"/>
        <v/>
      </c>
      <c r="J117" s="1" t="e">
        <f t="shared" si="37"/>
        <v>#VALUE!</v>
      </c>
      <c r="K117" s="1" t="str">
        <f t="shared" si="38"/>
        <v/>
      </c>
      <c r="L117" s="1" t="e">
        <f t="shared" si="39"/>
        <v>#VALUE!</v>
      </c>
      <c r="M117" s="1" t="str">
        <f t="shared" si="40"/>
        <v/>
      </c>
      <c r="N117" s="1">
        <f t="shared" si="26"/>
        <v>3652.8322999999932</v>
      </c>
    </row>
    <row r="118" spans="1:14" x14ac:dyDescent="0.25">
      <c r="A118" t="str">
        <f t="shared" si="29"/>
        <v/>
      </c>
      <c r="B118" s="7" t="str">
        <f t="shared" si="30"/>
        <v/>
      </c>
      <c r="C118" s="2">
        <v>108</v>
      </c>
      <c r="D118" s="1" t="str">
        <f t="shared" si="31"/>
        <v/>
      </c>
      <c r="E118" s="1" t="e">
        <f t="shared" si="32"/>
        <v>#VALUE!</v>
      </c>
      <c r="F118" s="1" t="str">
        <f t="shared" si="33"/>
        <v/>
      </c>
      <c r="G118" s="1" t="str">
        <f t="shared" si="34"/>
        <v/>
      </c>
      <c r="H118" s="1" t="e">
        <f t="shared" si="35"/>
        <v>#VALUE!</v>
      </c>
      <c r="I118" s="1" t="str">
        <f t="shared" si="36"/>
        <v/>
      </c>
      <c r="J118" s="1" t="e">
        <f t="shared" si="37"/>
        <v>#VALUE!</v>
      </c>
      <c r="K118" s="1" t="str">
        <f t="shared" si="38"/>
        <v/>
      </c>
      <c r="L118" s="1" t="e">
        <f t="shared" si="39"/>
        <v>#VALUE!</v>
      </c>
      <c r="M118" s="1" t="str">
        <f t="shared" si="40"/>
        <v/>
      </c>
      <c r="N118" s="1">
        <f t="shared" si="26"/>
        <v>3652.8322999999932</v>
      </c>
    </row>
    <row r="119" spans="1:14" x14ac:dyDescent="0.25">
      <c r="A119" t="str">
        <f t="shared" si="29"/>
        <v/>
      </c>
      <c r="B119" s="7" t="str">
        <f t="shared" si="30"/>
        <v/>
      </c>
      <c r="C119" s="2">
        <v>109</v>
      </c>
      <c r="D119" s="1" t="str">
        <f t="shared" si="31"/>
        <v/>
      </c>
      <c r="E119" s="1" t="e">
        <f t="shared" si="32"/>
        <v>#VALUE!</v>
      </c>
      <c r="F119" s="1" t="str">
        <f t="shared" si="33"/>
        <v/>
      </c>
      <c r="G119" s="1" t="str">
        <f t="shared" si="34"/>
        <v/>
      </c>
      <c r="H119" s="1" t="e">
        <f t="shared" si="35"/>
        <v>#VALUE!</v>
      </c>
      <c r="I119" s="1" t="str">
        <f t="shared" si="36"/>
        <v/>
      </c>
      <c r="J119" s="1" t="e">
        <f t="shared" si="37"/>
        <v>#VALUE!</v>
      </c>
      <c r="K119" s="1" t="str">
        <f t="shared" si="38"/>
        <v/>
      </c>
      <c r="L119" s="1" t="e">
        <f t="shared" si="39"/>
        <v>#VALUE!</v>
      </c>
      <c r="M119" s="1" t="str">
        <f t="shared" si="40"/>
        <v/>
      </c>
      <c r="N119" s="1">
        <f t="shared" si="26"/>
        <v>3652.8322999999932</v>
      </c>
    </row>
    <row r="120" spans="1:14" x14ac:dyDescent="0.25">
      <c r="A120" t="str">
        <f t="shared" si="29"/>
        <v/>
      </c>
      <c r="B120" s="7" t="str">
        <f t="shared" si="30"/>
        <v/>
      </c>
      <c r="C120" s="2">
        <v>110</v>
      </c>
      <c r="D120" s="1" t="str">
        <f t="shared" si="31"/>
        <v/>
      </c>
      <c r="E120" s="1" t="e">
        <f t="shared" si="32"/>
        <v>#VALUE!</v>
      </c>
      <c r="F120" s="1" t="str">
        <f t="shared" si="33"/>
        <v/>
      </c>
      <c r="G120" s="1" t="str">
        <f t="shared" si="34"/>
        <v/>
      </c>
      <c r="H120" s="1" t="e">
        <f t="shared" si="35"/>
        <v>#VALUE!</v>
      </c>
      <c r="I120" s="1" t="str">
        <f t="shared" si="36"/>
        <v/>
      </c>
      <c r="J120" s="1" t="e">
        <f t="shared" si="37"/>
        <v>#VALUE!</v>
      </c>
      <c r="K120" s="1" t="str">
        <f t="shared" si="38"/>
        <v/>
      </c>
      <c r="L120" s="1" t="e">
        <f t="shared" si="39"/>
        <v>#VALUE!</v>
      </c>
      <c r="M120" s="1" t="str">
        <f t="shared" si="40"/>
        <v/>
      </c>
      <c r="N120" s="1">
        <f t="shared" si="26"/>
        <v>3652.8322999999932</v>
      </c>
    </row>
    <row r="121" spans="1:14" x14ac:dyDescent="0.25">
      <c r="A121" t="str">
        <f t="shared" si="29"/>
        <v/>
      </c>
      <c r="B121" s="7" t="str">
        <f t="shared" si="30"/>
        <v/>
      </c>
      <c r="C121" s="2">
        <v>111</v>
      </c>
      <c r="D121" s="1" t="str">
        <f t="shared" si="31"/>
        <v/>
      </c>
      <c r="E121" s="1" t="e">
        <f t="shared" si="32"/>
        <v>#VALUE!</v>
      </c>
      <c r="F121" s="1" t="str">
        <f t="shared" si="33"/>
        <v/>
      </c>
      <c r="G121" s="1" t="str">
        <f t="shared" si="34"/>
        <v/>
      </c>
      <c r="H121" s="1" t="e">
        <f t="shared" si="35"/>
        <v>#VALUE!</v>
      </c>
      <c r="I121" s="1" t="str">
        <f t="shared" si="36"/>
        <v/>
      </c>
      <c r="J121" s="1" t="e">
        <f t="shared" si="37"/>
        <v>#VALUE!</v>
      </c>
      <c r="K121" s="1" t="str">
        <f t="shared" si="38"/>
        <v/>
      </c>
      <c r="L121" s="1" t="e">
        <f t="shared" si="39"/>
        <v>#VALUE!</v>
      </c>
      <c r="M121" s="1" t="str">
        <f t="shared" si="40"/>
        <v/>
      </c>
      <c r="N121" s="1">
        <f t="shared" si="26"/>
        <v>3652.8322999999932</v>
      </c>
    </row>
    <row r="122" spans="1:14" x14ac:dyDescent="0.25">
      <c r="A122" t="str">
        <f t="shared" si="29"/>
        <v/>
      </c>
      <c r="B122" s="7" t="str">
        <f t="shared" si="30"/>
        <v/>
      </c>
      <c r="C122" s="2">
        <v>112</v>
      </c>
      <c r="D122" s="1" t="str">
        <f t="shared" si="31"/>
        <v/>
      </c>
      <c r="E122" s="1" t="e">
        <f t="shared" si="32"/>
        <v>#VALUE!</v>
      </c>
      <c r="F122" s="1" t="str">
        <f t="shared" si="33"/>
        <v/>
      </c>
      <c r="G122" s="1" t="str">
        <f t="shared" si="34"/>
        <v/>
      </c>
      <c r="H122" s="1" t="e">
        <f t="shared" si="35"/>
        <v>#VALUE!</v>
      </c>
      <c r="I122" s="1" t="str">
        <f t="shared" si="36"/>
        <v/>
      </c>
      <c r="J122" s="1" t="e">
        <f t="shared" si="37"/>
        <v>#VALUE!</v>
      </c>
      <c r="K122" s="1" t="str">
        <f t="shared" si="38"/>
        <v/>
      </c>
      <c r="L122" s="1" t="e">
        <f t="shared" si="39"/>
        <v>#VALUE!</v>
      </c>
      <c r="M122" s="1" t="str">
        <f t="shared" si="40"/>
        <v/>
      </c>
      <c r="N122" s="1">
        <f t="shared" si="26"/>
        <v>3652.8322999999932</v>
      </c>
    </row>
    <row r="123" spans="1:14" x14ac:dyDescent="0.25">
      <c r="A123" t="str">
        <f t="shared" si="29"/>
        <v/>
      </c>
      <c r="B123" s="7" t="str">
        <f t="shared" si="30"/>
        <v/>
      </c>
      <c r="C123" s="2">
        <v>113</v>
      </c>
      <c r="D123" s="1" t="str">
        <f t="shared" si="31"/>
        <v/>
      </c>
      <c r="E123" s="1" t="e">
        <f t="shared" si="32"/>
        <v>#VALUE!</v>
      </c>
      <c r="F123" s="1" t="str">
        <f t="shared" si="33"/>
        <v/>
      </c>
      <c r="G123" s="1" t="str">
        <f t="shared" si="34"/>
        <v/>
      </c>
      <c r="H123" s="1" t="e">
        <f t="shared" si="35"/>
        <v>#VALUE!</v>
      </c>
      <c r="I123" s="1" t="str">
        <f t="shared" si="36"/>
        <v/>
      </c>
      <c r="J123" s="1" t="e">
        <f t="shared" si="37"/>
        <v>#VALUE!</v>
      </c>
      <c r="K123" s="1" t="str">
        <f t="shared" si="38"/>
        <v/>
      </c>
      <c r="L123" s="1" t="e">
        <f t="shared" si="39"/>
        <v>#VALUE!</v>
      </c>
      <c r="M123" s="1" t="str">
        <f t="shared" si="40"/>
        <v/>
      </c>
      <c r="N123" s="1">
        <f t="shared" si="26"/>
        <v>3652.8322999999932</v>
      </c>
    </row>
    <row r="124" spans="1:14" x14ac:dyDescent="0.25">
      <c r="A124" t="str">
        <f t="shared" si="29"/>
        <v/>
      </c>
      <c r="B124" s="7" t="str">
        <f t="shared" si="30"/>
        <v/>
      </c>
      <c r="C124" s="2">
        <v>114</v>
      </c>
      <c r="D124" s="1" t="str">
        <f t="shared" si="31"/>
        <v/>
      </c>
      <c r="E124" s="1" t="e">
        <f t="shared" si="32"/>
        <v>#VALUE!</v>
      </c>
      <c r="F124" s="1" t="str">
        <f t="shared" si="33"/>
        <v/>
      </c>
      <c r="G124" s="1" t="str">
        <f t="shared" si="34"/>
        <v/>
      </c>
      <c r="H124" s="1" t="e">
        <f t="shared" si="35"/>
        <v>#VALUE!</v>
      </c>
      <c r="I124" s="1" t="str">
        <f t="shared" si="36"/>
        <v/>
      </c>
      <c r="J124" s="1" t="e">
        <f t="shared" si="37"/>
        <v>#VALUE!</v>
      </c>
      <c r="K124" s="1" t="str">
        <f t="shared" si="38"/>
        <v/>
      </c>
      <c r="L124" s="1" t="e">
        <f t="shared" si="39"/>
        <v>#VALUE!</v>
      </c>
      <c r="M124" s="1" t="str">
        <f t="shared" si="40"/>
        <v/>
      </c>
      <c r="N124" s="1">
        <f t="shared" si="26"/>
        <v>3652.8322999999932</v>
      </c>
    </row>
    <row r="125" spans="1:14" x14ac:dyDescent="0.25">
      <c r="A125" t="str">
        <f t="shared" si="29"/>
        <v/>
      </c>
      <c r="B125" s="7" t="str">
        <f t="shared" si="30"/>
        <v/>
      </c>
      <c r="C125" s="2">
        <v>115</v>
      </c>
      <c r="D125" s="1" t="str">
        <f t="shared" si="31"/>
        <v/>
      </c>
      <c r="E125" s="1" t="e">
        <f t="shared" si="32"/>
        <v>#VALUE!</v>
      </c>
      <c r="F125" s="1" t="str">
        <f t="shared" si="33"/>
        <v/>
      </c>
      <c r="G125" s="1" t="str">
        <f t="shared" si="34"/>
        <v/>
      </c>
      <c r="H125" s="1" t="e">
        <f t="shared" si="35"/>
        <v>#VALUE!</v>
      </c>
      <c r="I125" s="1" t="str">
        <f t="shared" si="36"/>
        <v/>
      </c>
      <c r="J125" s="1" t="e">
        <f t="shared" si="37"/>
        <v>#VALUE!</v>
      </c>
      <c r="K125" s="1" t="str">
        <f t="shared" si="38"/>
        <v/>
      </c>
      <c r="L125" s="1" t="e">
        <f t="shared" si="39"/>
        <v>#VALUE!</v>
      </c>
      <c r="M125" s="1" t="str">
        <f t="shared" si="40"/>
        <v/>
      </c>
      <c r="N125" s="1">
        <f t="shared" si="26"/>
        <v>3652.8322999999932</v>
      </c>
    </row>
    <row r="126" spans="1:14" x14ac:dyDescent="0.25">
      <c r="A126" t="str">
        <f t="shared" si="29"/>
        <v/>
      </c>
      <c r="B126" s="7" t="str">
        <f t="shared" si="30"/>
        <v/>
      </c>
      <c r="C126" s="2">
        <v>116</v>
      </c>
      <c r="D126" s="1" t="str">
        <f t="shared" si="31"/>
        <v/>
      </c>
      <c r="E126" s="1" t="e">
        <f t="shared" si="32"/>
        <v>#VALUE!</v>
      </c>
      <c r="F126" s="1" t="str">
        <f t="shared" si="33"/>
        <v/>
      </c>
      <c r="G126" s="1" t="str">
        <f t="shared" si="34"/>
        <v/>
      </c>
      <c r="H126" s="1" t="e">
        <f t="shared" si="35"/>
        <v>#VALUE!</v>
      </c>
      <c r="I126" s="1" t="str">
        <f t="shared" si="36"/>
        <v/>
      </c>
      <c r="J126" s="1" t="e">
        <f t="shared" si="37"/>
        <v>#VALUE!</v>
      </c>
      <c r="K126" s="1" t="str">
        <f t="shared" si="38"/>
        <v/>
      </c>
      <c r="L126" s="1" t="e">
        <f t="shared" si="39"/>
        <v>#VALUE!</v>
      </c>
      <c r="M126" s="1" t="str">
        <f t="shared" si="40"/>
        <v/>
      </c>
      <c r="N126" s="1">
        <f t="shared" si="26"/>
        <v>3652.8322999999932</v>
      </c>
    </row>
    <row r="127" spans="1:14" x14ac:dyDescent="0.25">
      <c r="A127" t="str">
        <f t="shared" si="29"/>
        <v/>
      </c>
      <c r="B127" s="7" t="str">
        <f t="shared" si="30"/>
        <v/>
      </c>
      <c r="C127" s="2">
        <v>117</v>
      </c>
      <c r="D127" s="1" t="str">
        <f t="shared" si="31"/>
        <v/>
      </c>
      <c r="E127" s="1" t="e">
        <f t="shared" si="32"/>
        <v>#VALUE!</v>
      </c>
      <c r="F127" s="1" t="str">
        <f t="shared" si="33"/>
        <v/>
      </c>
      <c r="G127" s="1" t="str">
        <f t="shared" si="34"/>
        <v/>
      </c>
      <c r="H127" s="1" t="e">
        <f t="shared" si="35"/>
        <v>#VALUE!</v>
      </c>
      <c r="I127" s="1" t="str">
        <f t="shared" si="36"/>
        <v/>
      </c>
      <c r="J127" s="1" t="e">
        <f t="shared" si="37"/>
        <v>#VALUE!</v>
      </c>
      <c r="K127" s="1" t="str">
        <f t="shared" si="38"/>
        <v/>
      </c>
      <c r="L127" s="1" t="e">
        <f t="shared" si="39"/>
        <v>#VALUE!</v>
      </c>
      <c r="M127" s="1" t="str">
        <f t="shared" si="40"/>
        <v/>
      </c>
      <c r="N127" s="1">
        <f t="shared" si="26"/>
        <v>3652.8322999999932</v>
      </c>
    </row>
    <row r="128" spans="1:14" x14ac:dyDescent="0.25">
      <c r="A128" t="str">
        <f t="shared" si="29"/>
        <v/>
      </c>
      <c r="B128" s="7" t="str">
        <f t="shared" si="30"/>
        <v/>
      </c>
      <c r="C128" s="2">
        <v>118</v>
      </c>
      <c r="D128" s="1" t="str">
        <f t="shared" si="31"/>
        <v/>
      </c>
      <c r="E128" s="1" t="e">
        <f t="shared" si="32"/>
        <v>#VALUE!</v>
      </c>
      <c r="F128" s="1" t="str">
        <f t="shared" si="33"/>
        <v/>
      </c>
      <c r="G128" s="1" t="str">
        <f t="shared" si="34"/>
        <v/>
      </c>
      <c r="H128" s="1" t="e">
        <f t="shared" si="35"/>
        <v>#VALUE!</v>
      </c>
      <c r="I128" s="1" t="str">
        <f t="shared" si="36"/>
        <v/>
      </c>
      <c r="J128" s="1" t="e">
        <f t="shared" si="37"/>
        <v>#VALUE!</v>
      </c>
      <c r="K128" s="1" t="str">
        <f t="shared" si="38"/>
        <v/>
      </c>
      <c r="L128" s="1" t="e">
        <f t="shared" si="39"/>
        <v>#VALUE!</v>
      </c>
      <c r="M128" s="1" t="str">
        <f t="shared" si="40"/>
        <v/>
      </c>
      <c r="N128" s="1">
        <f t="shared" si="26"/>
        <v>3652.8322999999932</v>
      </c>
    </row>
    <row r="129" spans="1:14" x14ac:dyDescent="0.25">
      <c r="A129" t="str">
        <f t="shared" si="29"/>
        <v/>
      </c>
      <c r="B129" s="7" t="str">
        <f t="shared" si="30"/>
        <v/>
      </c>
      <c r="C129" s="2">
        <v>119</v>
      </c>
      <c r="D129" s="1" t="str">
        <f t="shared" si="31"/>
        <v/>
      </c>
      <c r="E129" s="1" t="e">
        <f t="shared" si="32"/>
        <v>#VALUE!</v>
      </c>
      <c r="F129" s="1" t="str">
        <f t="shared" si="33"/>
        <v/>
      </c>
      <c r="G129" s="1" t="str">
        <f t="shared" si="34"/>
        <v/>
      </c>
      <c r="H129" s="1" t="e">
        <f t="shared" si="35"/>
        <v>#VALUE!</v>
      </c>
      <c r="I129" s="1" t="str">
        <f t="shared" si="36"/>
        <v/>
      </c>
      <c r="J129" s="1" t="e">
        <f t="shared" si="37"/>
        <v>#VALUE!</v>
      </c>
      <c r="K129" s="1" t="str">
        <f t="shared" si="38"/>
        <v/>
      </c>
      <c r="L129" s="1" t="e">
        <f t="shared" si="39"/>
        <v>#VALUE!</v>
      </c>
      <c r="M129" s="1" t="str">
        <f t="shared" si="40"/>
        <v/>
      </c>
      <c r="N129" s="1">
        <f t="shared" si="26"/>
        <v>3652.8322999999932</v>
      </c>
    </row>
    <row r="130" spans="1:14" x14ac:dyDescent="0.25">
      <c r="A130" t="str">
        <f t="shared" si="29"/>
        <v/>
      </c>
      <c r="B130" s="7" t="str">
        <f t="shared" si="30"/>
        <v/>
      </c>
      <c r="C130" s="2">
        <v>120</v>
      </c>
      <c r="D130" s="1" t="str">
        <f t="shared" si="31"/>
        <v/>
      </c>
      <c r="E130" s="1" t="e">
        <f t="shared" si="32"/>
        <v>#VALUE!</v>
      </c>
      <c r="F130" s="1" t="str">
        <f t="shared" si="33"/>
        <v/>
      </c>
      <c r="G130" s="1" t="str">
        <f t="shared" si="34"/>
        <v/>
      </c>
      <c r="H130" s="1" t="e">
        <f t="shared" si="35"/>
        <v>#VALUE!</v>
      </c>
      <c r="I130" s="1" t="str">
        <f t="shared" si="36"/>
        <v/>
      </c>
      <c r="J130" s="1" t="e">
        <f t="shared" si="37"/>
        <v>#VALUE!</v>
      </c>
      <c r="K130" s="1" t="str">
        <f t="shared" si="38"/>
        <v/>
      </c>
      <c r="L130" s="1" t="e">
        <f t="shared" si="39"/>
        <v>#VALUE!</v>
      </c>
      <c r="M130" s="1" t="str">
        <f t="shared" si="40"/>
        <v/>
      </c>
      <c r="N130" s="1">
        <f t="shared" si="26"/>
        <v>3652.8322999999932</v>
      </c>
    </row>
  </sheetData>
  <mergeCells count="1">
    <mergeCell ref="Q3:R3"/>
  </mergeCells>
  <dataValidations count="1">
    <dataValidation type="list" allowBlank="1" showInputMessage="1" showErrorMessage="1" sqref="D4">
      <formula1>$XFC$1:$XFC$4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2733-CREDITO NUEVO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cp:lastPrinted>2024-04-16T15:52:52Z</cp:lastPrinted>
  <dcterms:created xsi:type="dcterms:W3CDTF">2022-04-20T18:00:31Z</dcterms:created>
  <dcterms:modified xsi:type="dcterms:W3CDTF">2025-08-20T00:34:46Z</dcterms:modified>
</cp:coreProperties>
</file>