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1600" windowHeight="9735" firstSheet="1" activeTab="1"/>
  </bookViews>
  <sheets>
    <sheet name="Hoja1" sheetId="11" state="hidden" r:id="rId1"/>
    <sheet name="INBURSA 1.96%" sheetId="1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4" l="1"/>
  <c r="R8" i="14" l="1"/>
  <c r="R7" i="14"/>
  <c r="R4" i="14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N13" i="14"/>
  <c r="N21" i="14"/>
  <c r="N26" i="14"/>
  <c r="N63" i="14"/>
  <c r="N33" i="14"/>
  <c r="N54" i="14"/>
  <c r="N19" i="14"/>
  <c r="N56" i="14"/>
  <c r="I11" i="14"/>
  <c r="L11" i="14"/>
  <c r="R12" i="14" l="1"/>
  <c r="R15" i="14" s="1"/>
  <c r="K6" i="14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R19" i="14" s="1"/>
  <c r="G70" i="14" l="1"/>
  <c r="E70" i="14"/>
  <c r="D70" i="14" s="1"/>
  <c r="B70" i="14" s="1"/>
  <c r="R9" i="14" s="1"/>
  <c r="R10" i="14" s="1"/>
  <c r="K70" i="14"/>
  <c r="R14" i="14" l="1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 s="1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8" i="14" l="1"/>
  <c r="M11" i="14"/>
  <c r="R17" i="14" s="1"/>
  <c r="R11" i="14" l="1"/>
  <c r="R13" i="14" s="1"/>
  <c r="R21" i="14"/>
</calcChain>
</file>

<file path=xl/comments1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<sst xmlns="http://schemas.openxmlformats.org/spreadsheetml/2006/main" count="43" uniqueCount="40">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</sst>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44" fontId="1" fillId="0" borderId="3" xfId="1" applyFont="1" applyBorder="1"/>
    <xf numFmtId="0" fontId="1" fillId="0" borderId="3" xfId="0" applyFont="1" applyBorder="1" applyAlignment="1">
      <alignment horizontal="center"/>
    </xf>
    <xf numFmtId="44" fontId="1" fillId="0" borderId="3" xfId="1" applyNumberFormat="1" applyFont="1" applyBorder="1"/>
    <xf numFmtId="44" fontId="1" fillId="0" borderId="3" xfId="0" applyNumberFormat="1" applyFont="1" applyBorder="1"/>
    <xf numFmtId="10" fontId="1" fillId="0" borderId="3" xfId="0" applyNumberFormat="1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44" fontId="0" fillId="0" borderId="0" xfId="1" applyNumberFormat="1" applyFont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44" fontId="6" fillId="6" borderId="1" xfId="0" applyNumberFormat="1" applyFont="1" applyFill="1" applyBorder="1" applyAlignment="1">
      <alignment horizontal="center" vertical="center"/>
    </xf>
    <xf numFmtId="44" fontId="8" fillId="6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2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3.85546875" bestFit="1" customWidth="1"/>
    <col min="2" max="2" width="13.42578125" style="6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24</v>
      </c>
      <c r="XFD1" s="16">
        <v>2.2692266666667758E-2</v>
      </c>
    </row>
    <row r="2" spans="1:19 16383:16384" x14ac:dyDescent="0.25">
      <c r="XFC2">
        <v>36</v>
      </c>
      <c r="XFD2" s="16">
        <v>2.2692266666667758E-2</v>
      </c>
    </row>
    <row r="3" spans="1:19 16383:16384" x14ac:dyDescent="0.25">
      <c r="A3" s="29" t="s">
        <v>4</v>
      </c>
      <c r="D3" s="22">
        <v>100000</v>
      </c>
      <c r="Q3" s="33" t="s">
        <v>27</v>
      </c>
      <c r="R3" s="33"/>
      <c r="XFC3">
        <v>48</v>
      </c>
      <c r="XFD3" s="16">
        <v>2.2692266666667758E-2</v>
      </c>
    </row>
    <row r="4" spans="1:19 16383:16384" ht="15.75" x14ac:dyDescent="0.25">
      <c r="A4" s="29" t="s">
        <v>29</v>
      </c>
      <c r="D4" s="23">
        <v>48</v>
      </c>
      <c r="F4" s="15"/>
      <c r="I4" s="3" t="s">
        <v>7</v>
      </c>
      <c r="K4" s="9">
        <f>VLOOKUP(D4,$XFC$1:$XFD$8,2,0)</f>
        <v>2.2692266666667758E-2</v>
      </c>
      <c r="Q4" s="17" t="s">
        <v>31</v>
      </c>
      <c r="R4" s="18">
        <f>D3</f>
        <v>100000</v>
      </c>
      <c r="XFC4">
        <v>60</v>
      </c>
      <c r="XFD4" s="16">
        <v>2.2692266666667758E-2</v>
      </c>
    </row>
    <row r="5" spans="1:19 16383:16384" ht="15.75" x14ac:dyDescent="0.25">
      <c r="A5" s="29" t="s">
        <v>5</v>
      </c>
      <c r="D5" s="24">
        <f>-PMT(K4,D4,D3,,0)</f>
        <v>3441.3372296636476</v>
      </c>
      <c r="I5" s="3" t="s">
        <v>8</v>
      </c>
      <c r="J5" s="11"/>
      <c r="K5" s="9">
        <f>K4/1.16</f>
        <v>1.9562298850575654E-2</v>
      </c>
      <c r="Q5" s="12" t="s">
        <v>35</v>
      </c>
      <c r="R5" s="13">
        <f>D6</f>
        <v>165184.18702385508</v>
      </c>
    </row>
    <row r="6" spans="1:19 16383:16384" ht="15.75" x14ac:dyDescent="0.25">
      <c r="A6" s="29" t="s">
        <v>6</v>
      </c>
      <c r="D6" s="25">
        <f>D4*D5</f>
        <v>165184.18702385508</v>
      </c>
      <c r="I6" s="29" t="s">
        <v>28</v>
      </c>
      <c r="K6" s="26">
        <f>(D6-D3)/D3/D4</f>
        <v>1.3580038963303141E-2</v>
      </c>
      <c r="Q6" s="17" t="s">
        <v>32</v>
      </c>
      <c r="R6" s="18">
        <f>D5</f>
        <v>3441.3372296636476</v>
      </c>
    </row>
    <row r="7" spans="1:19 16383:16384" ht="15.75" x14ac:dyDescent="0.25">
      <c r="E7" s="1"/>
      <c r="I7" s="3" t="s">
        <v>14</v>
      </c>
      <c r="K7" s="9">
        <f>K6/1.16</f>
        <v>1.170693014077857E-2</v>
      </c>
      <c r="Q7" s="12" t="s">
        <v>17</v>
      </c>
      <c r="R7" s="13">
        <f>SUM(O10:O133)</f>
        <v>20000</v>
      </c>
      <c r="S7" s="1"/>
    </row>
    <row r="8" spans="1:19 16383:16384" ht="15.75" x14ac:dyDescent="0.25">
      <c r="E8" s="1"/>
      <c r="Q8" s="17" t="s">
        <v>30</v>
      </c>
      <c r="R8" s="21">
        <f>D4</f>
        <v>48</v>
      </c>
      <c r="S8"/>
    </row>
    <row r="9" spans="1:19 16383:16384" ht="30" x14ac:dyDescent="0.25">
      <c r="A9" s="29" t="s">
        <v>0</v>
      </c>
      <c r="B9" s="29"/>
      <c r="C9" s="29" t="s">
        <v>9</v>
      </c>
      <c r="D9" s="29" t="s">
        <v>3</v>
      </c>
      <c r="E9" s="29" t="s">
        <v>10</v>
      </c>
      <c r="F9" s="30" t="s">
        <v>24</v>
      </c>
      <c r="G9" s="29" t="s">
        <v>17</v>
      </c>
      <c r="H9" s="29" t="s">
        <v>11</v>
      </c>
      <c r="I9" s="30" t="s">
        <v>25</v>
      </c>
      <c r="J9" s="29" t="s">
        <v>1</v>
      </c>
      <c r="K9" s="29" t="s">
        <v>13</v>
      </c>
      <c r="L9" s="29" t="s">
        <v>13</v>
      </c>
      <c r="M9" s="29" t="s">
        <v>2</v>
      </c>
      <c r="N9" s="29" t="s">
        <v>12</v>
      </c>
      <c r="O9" s="31" t="s">
        <v>26</v>
      </c>
      <c r="Q9" s="12" t="s">
        <v>20</v>
      </c>
      <c r="R9" s="19">
        <f>IFERROR(VLOOKUP("",$B$9:$C$70,2,0),MAX($C:$C))</f>
        <v>36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5"/>
      <c r="M10" s="5"/>
      <c r="N10" s="1"/>
      <c r="Q10" s="17" t="s">
        <v>16</v>
      </c>
      <c r="R10" s="20">
        <f>D4-R9</f>
        <v>12</v>
      </c>
      <c r="S10" s="4"/>
    </row>
    <row r="11" spans="1:19 16383:16384" ht="15.75" x14ac:dyDescent="0.25">
      <c r="A11">
        <f t="shared" si="0"/>
        <v>1</v>
      </c>
      <c r="B11" s="7">
        <f t="shared" si="1"/>
        <v>98827.889437003134</v>
      </c>
      <c r="C11" s="2">
        <v>1</v>
      </c>
      <c r="D11" s="1">
        <f>IFERROR(IF(E11&gt;=0.1,E10-H11-O11,""),"")</f>
        <v>98827.889437003134</v>
      </c>
      <c r="E11" s="1">
        <f t="shared" ref="E11:E70" si="2">E10-H11-O11</f>
        <v>98827.889437003134</v>
      </c>
      <c r="F11" s="1">
        <f t="shared" ref="F11:F42" si="3">IFERROR(IF(A11&lt;$R$9,IFERROR(IF(H11&gt;=0,N11-J11-L11,""),""),IF(A11=$R$9,D10,"")),"")</f>
        <v>1172.1105629968717</v>
      </c>
      <c r="G11" s="1">
        <f t="shared" ref="G11:G70" si="4">IFERROR(IF(H11&gt;=0,N11-J11-L11,""),"")</f>
        <v>1172.1105629968717</v>
      </c>
      <c r="H11" s="1">
        <f t="shared" ref="H11:H70" si="5">N11-J11-L11</f>
        <v>1172.1105629968717</v>
      </c>
      <c r="I11" s="1">
        <f t="shared" ref="I11:I70" si="6">IFERROR(IF(J11&gt;=0,D10*$K$5,""),"")</f>
        <v>1956.2298850575653</v>
      </c>
      <c r="J11" s="1">
        <f t="shared" ref="J11:J70" si="7">D10*$K$5</f>
        <v>1956.2298850575653</v>
      </c>
      <c r="K11" s="1">
        <f t="shared" ref="K11:K70" si="8">IFERROR(IF(L11&gt;=0,I11*16%,""),"")</f>
        <v>312.99678160921047</v>
      </c>
      <c r="L11" s="1">
        <f t="shared" ref="L11:L70" si="9">J11*16%</f>
        <v>312.99678160921047</v>
      </c>
      <c r="M11" s="1">
        <f t="shared" ref="M11:M42" si="10">IFERROR(IF(A11&lt;$R$9,N11,F11+I11+K11),"")</f>
        <v>3441.3372296636476</v>
      </c>
      <c r="N11" s="4">
        <f t="shared" ref="N11:N70" si="11">$D$5</f>
        <v>3441.3372296636476</v>
      </c>
      <c r="P11" s="1"/>
      <c r="Q11" s="12" t="s">
        <v>15</v>
      </c>
      <c r="R11" s="13">
        <f>(R17-D3)/1.16</f>
        <v>34895.274532240808</v>
      </c>
      <c r="S11"/>
    </row>
    <row r="12" spans="1:19 16383:16384" ht="15.75" x14ac:dyDescent="0.25">
      <c r="A12">
        <f t="shared" si="0"/>
        <v>2</v>
      </c>
      <c r="B12" s="7">
        <f t="shared" si="1"/>
        <v>97629.181028547915</v>
      </c>
      <c r="C12" s="2">
        <v>2</v>
      </c>
      <c r="D12" s="1">
        <f t="shared" ref="D12:D70" si="12">IFERROR(IF(E12&gt;=0.1,E11-H12-O12,""),"")</f>
        <v>97629.181028547915</v>
      </c>
      <c r="E12" s="1">
        <f t="shared" si="2"/>
        <v>97629.181028547915</v>
      </c>
      <c r="F12" s="1">
        <f t="shared" si="3"/>
        <v>1198.7084084552148</v>
      </c>
      <c r="G12" s="1">
        <f t="shared" si="4"/>
        <v>1198.7084084552148</v>
      </c>
      <c r="H12" s="1">
        <f t="shared" si="5"/>
        <v>1198.7084084552148</v>
      </c>
      <c r="I12" s="1">
        <f t="shared" si="6"/>
        <v>1933.3007079383042</v>
      </c>
      <c r="J12" s="1">
        <f t="shared" si="7"/>
        <v>1933.3007079383042</v>
      </c>
      <c r="K12" s="1">
        <f t="shared" si="8"/>
        <v>309.32811327012865</v>
      </c>
      <c r="L12" s="1">
        <f t="shared" si="9"/>
        <v>309.32811327012865</v>
      </c>
      <c r="M12" s="1">
        <f t="shared" si="10"/>
        <v>3441.3372296636476</v>
      </c>
      <c r="N12" s="1">
        <f t="shared" si="11"/>
        <v>3441.3372296636476</v>
      </c>
      <c r="P12" s="1"/>
      <c r="Q12" s="17" t="s">
        <v>22</v>
      </c>
      <c r="R12" s="18">
        <f>(D6-D3)/1.16</f>
        <v>56193.26467573714</v>
      </c>
      <c r="S12"/>
    </row>
    <row r="13" spans="1:19 16383:16384" ht="15.75" x14ac:dyDescent="0.25">
      <c r="A13">
        <f t="shared" si="0"/>
        <v>3</v>
      </c>
      <c r="B13" s="7">
        <f t="shared" si="1"/>
        <v>96403.271209232451</v>
      </c>
      <c r="C13" s="2">
        <v>3</v>
      </c>
      <c r="D13" s="1">
        <f t="shared" si="12"/>
        <v>96403.271209232451</v>
      </c>
      <c r="E13" s="1">
        <f t="shared" si="2"/>
        <v>96403.271209232451</v>
      </c>
      <c r="F13" s="1">
        <f t="shared" si="3"/>
        <v>1225.9098193154573</v>
      </c>
      <c r="G13" s="1">
        <f t="shared" si="4"/>
        <v>1225.9098193154573</v>
      </c>
      <c r="H13" s="1">
        <f t="shared" si="5"/>
        <v>1225.9098193154573</v>
      </c>
      <c r="I13" s="1">
        <f t="shared" si="6"/>
        <v>1909.8512158174053</v>
      </c>
      <c r="J13" s="1">
        <f t="shared" si="7"/>
        <v>1909.8512158174053</v>
      </c>
      <c r="K13" s="1">
        <f t="shared" si="8"/>
        <v>305.57619453078485</v>
      </c>
      <c r="L13" s="1">
        <f t="shared" si="9"/>
        <v>305.57619453078485</v>
      </c>
      <c r="M13" s="1">
        <f t="shared" si="10"/>
        <v>3441.3372296636476</v>
      </c>
      <c r="N13" s="1">
        <f t="shared" si="11"/>
        <v>3441.3372296636476</v>
      </c>
      <c r="O13" s="28"/>
      <c r="P13" s="1"/>
      <c r="Q13" s="30" t="s">
        <v>33</v>
      </c>
      <c r="R13" s="32">
        <f>R12-R11</f>
        <v>21297.990143496332</v>
      </c>
      <c r="S13"/>
    </row>
    <row r="14" spans="1:19 16383:16384" ht="15.75" x14ac:dyDescent="0.25">
      <c r="A14">
        <f t="shared" si="0"/>
        <v>4</v>
      </c>
      <c r="B14" s="7">
        <f t="shared" si="1"/>
        <v>95149.542717387798</v>
      </c>
      <c r="C14" s="2">
        <v>4</v>
      </c>
      <c r="D14" s="1">
        <f t="shared" si="12"/>
        <v>95149.542717387798</v>
      </c>
      <c r="E14" s="1">
        <f t="shared" si="2"/>
        <v>95149.542717387798</v>
      </c>
      <c r="F14" s="1">
        <f t="shared" si="3"/>
        <v>1253.7284918446505</v>
      </c>
      <c r="G14" s="1">
        <f t="shared" si="4"/>
        <v>1253.7284918446505</v>
      </c>
      <c r="H14" s="1">
        <f t="shared" si="5"/>
        <v>1253.7284918446505</v>
      </c>
      <c r="I14" s="1">
        <f t="shared" si="6"/>
        <v>1885.869601568101</v>
      </c>
      <c r="J14" s="1">
        <f t="shared" si="7"/>
        <v>1885.869601568101</v>
      </c>
      <c r="K14" s="1">
        <f t="shared" si="8"/>
        <v>301.73913625089614</v>
      </c>
      <c r="L14" s="1">
        <f t="shared" si="9"/>
        <v>301.73913625089614</v>
      </c>
      <c r="M14" s="1">
        <f t="shared" si="10"/>
        <v>3441.3372296636476</v>
      </c>
      <c r="N14" s="1">
        <f t="shared" si="11"/>
        <v>3441.3372296636476</v>
      </c>
      <c r="P14" s="1"/>
      <c r="Q14" s="14" t="s">
        <v>21</v>
      </c>
      <c r="R14" s="13">
        <f>SUM(K10:K70)</f>
        <v>5583.2439251585256</v>
      </c>
      <c r="S14" s="10"/>
    </row>
    <row r="15" spans="1:19 16383:16384" ht="15.75" x14ac:dyDescent="0.25">
      <c r="A15">
        <f t="shared" si="0"/>
        <v>5</v>
      </c>
      <c r="B15" s="7">
        <f t="shared" si="1"/>
        <v>93867.364284278607</v>
      </c>
      <c r="C15" s="2">
        <v>5</v>
      </c>
      <c r="D15" s="1">
        <f t="shared" si="12"/>
        <v>93867.364284278607</v>
      </c>
      <c r="E15" s="1">
        <f t="shared" si="2"/>
        <v>93867.364284278607</v>
      </c>
      <c r="F15" s="1">
        <f t="shared" si="3"/>
        <v>1282.1784331091885</v>
      </c>
      <c r="G15" s="1">
        <f t="shared" si="4"/>
        <v>1282.1784331091885</v>
      </c>
      <c r="H15" s="1">
        <f t="shared" si="5"/>
        <v>1282.1784331091885</v>
      </c>
      <c r="I15" s="1">
        <f t="shared" si="6"/>
        <v>1861.3437901331545</v>
      </c>
      <c r="J15" s="1">
        <f t="shared" si="7"/>
        <v>1861.3437901331545</v>
      </c>
      <c r="K15" s="1">
        <f t="shared" si="8"/>
        <v>297.8150064213047</v>
      </c>
      <c r="L15" s="1">
        <f t="shared" si="9"/>
        <v>297.8150064213047</v>
      </c>
      <c r="M15" s="1">
        <f t="shared" si="10"/>
        <v>3441.3372296636476</v>
      </c>
      <c r="N15" s="1">
        <f t="shared" si="11"/>
        <v>3441.3372296636476</v>
      </c>
      <c r="P15" s="1"/>
      <c r="Q15" s="17" t="s">
        <v>23</v>
      </c>
      <c r="R15" s="18">
        <f>R12*16%</f>
        <v>8990.9223481179433</v>
      </c>
    </row>
    <row r="16" spans="1:19 16383:16384" ht="15.75" x14ac:dyDescent="0.25">
      <c r="A16">
        <f t="shared" si="0"/>
        <v>6</v>
      </c>
      <c r="B16" s="7">
        <f t="shared" si="1"/>
        <v>72556.090316251051</v>
      </c>
      <c r="C16" s="2">
        <v>6</v>
      </c>
      <c r="D16" s="1">
        <f t="shared" si="12"/>
        <v>72556.090316251051</v>
      </c>
      <c r="E16" s="1">
        <f t="shared" si="2"/>
        <v>72556.090316251051</v>
      </c>
      <c r="F16" s="1">
        <f t="shared" si="3"/>
        <v>1311.2739680275524</v>
      </c>
      <c r="G16" s="1">
        <f t="shared" si="4"/>
        <v>1311.2739680275524</v>
      </c>
      <c r="H16" s="1">
        <f t="shared" si="5"/>
        <v>1311.2739680275524</v>
      </c>
      <c r="I16" s="1">
        <f t="shared" si="6"/>
        <v>1836.2614324449096</v>
      </c>
      <c r="J16" s="1">
        <f t="shared" si="7"/>
        <v>1836.2614324449096</v>
      </c>
      <c r="K16" s="1">
        <f t="shared" si="8"/>
        <v>293.80182919118556</v>
      </c>
      <c r="L16" s="1">
        <f t="shared" si="9"/>
        <v>293.80182919118556</v>
      </c>
      <c r="M16" s="1">
        <f t="shared" si="10"/>
        <v>3441.3372296636476</v>
      </c>
      <c r="N16" s="1">
        <f t="shared" si="11"/>
        <v>3441.3372296636476</v>
      </c>
      <c r="O16" s="1">
        <v>20000</v>
      </c>
      <c r="P16" s="1"/>
      <c r="Q16" s="29" t="s">
        <v>34</v>
      </c>
      <c r="R16" s="32">
        <f>R15-R14</f>
        <v>3407.6784229594177</v>
      </c>
    </row>
    <row r="17" spans="1:20" ht="15.75" x14ac:dyDescent="0.25">
      <c r="A17">
        <f t="shared" si="0"/>
        <v>7</v>
      </c>
      <c r="B17" s="7">
        <f t="shared" si="1"/>
        <v>70761.215236334596</v>
      </c>
      <c r="C17" s="2">
        <v>7</v>
      </c>
      <c r="D17" s="1">
        <f t="shared" si="12"/>
        <v>70761.215236334596</v>
      </c>
      <c r="E17" s="1">
        <f t="shared" si="2"/>
        <v>70761.215236334596</v>
      </c>
      <c r="F17" s="1">
        <f t="shared" si="3"/>
        <v>1794.8750799164486</v>
      </c>
      <c r="G17" s="1">
        <f t="shared" si="4"/>
        <v>1794.8750799164486</v>
      </c>
      <c r="H17" s="1">
        <f t="shared" si="5"/>
        <v>1794.8750799164486</v>
      </c>
      <c r="I17" s="1">
        <f t="shared" si="6"/>
        <v>1419.3639221958613</v>
      </c>
      <c r="J17" s="1">
        <f t="shared" si="7"/>
        <v>1419.3639221958613</v>
      </c>
      <c r="K17" s="1">
        <f t="shared" si="8"/>
        <v>227.0982275513378</v>
      </c>
      <c r="L17" s="1">
        <f t="shared" si="9"/>
        <v>227.0982275513378</v>
      </c>
      <c r="M17" s="1">
        <f t="shared" si="10"/>
        <v>3441.3372296636476</v>
      </c>
      <c r="N17" s="1">
        <f t="shared" si="11"/>
        <v>3441.3372296636476</v>
      </c>
      <c r="P17" s="1"/>
      <c r="Q17" s="12" t="s">
        <v>19</v>
      </c>
      <c r="R17" s="13">
        <f>SUM(M:M)+SUM(O:O)</f>
        <v>140478.51845739933</v>
      </c>
    </row>
    <row r="18" spans="1:20" ht="15.75" x14ac:dyDescent="0.25">
      <c r="A18">
        <f t="shared" si="0"/>
        <v>8</v>
      </c>
      <c r="B18" s="7">
        <f t="shared" si="1"/>
        <v>68925.610372471332</v>
      </c>
      <c r="C18" s="2">
        <v>8</v>
      </c>
      <c r="D18" s="1">
        <f t="shared" si="12"/>
        <v>68925.610372471332</v>
      </c>
      <c r="E18" s="1">
        <f t="shared" si="2"/>
        <v>68925.610372471332</v>
      </c>
      <c r="F18" s="1">
        <f t="shared" si="3"/>
        <v>1835.6048638632692</v>
      </c>
      <c r="G18" s="1">
        <f t="shared" si="4"/>
        <v>1835.6048638632692</v>
      </c>
      <c r="H18" s="1">
        <f t="shared" si="5"/>
        <v>1835.6048638632692</v>
      </c>
      <c r="I18" s="1">
        <f t="shared" si="6"/>
        <v>1384.2520394830847</v>
      </c>
      <c r="J18" s="1">
        <f t="shared" si="7"/>
        <v>1384.2520394830847</v>
      </c>
      <c r="K18" s="1">
        <f t="shared" si="8"/>
        <v>221.48032631729356</v>
      </c>
      <c r="L18" s="1">
        <f t="shared" si="9"/>
        <v>221.48032631729356</v>
      </c>
      <c r="M18" s="1">
        <f t="shared" si="10"/>
        <v>3441.3372296636476</v>
      </c>
      <c r="N18" s="1">
        <f t="shared" si="11"/>
        <v>3441.3372296636476</v>
      </c>
      <c r="P18" s="1"/>
      <c r="Q18" s="27" t="s">
        <v>37</v>
      </c>
      <c r="R18" s="18">
        <f>SUM(F10:F70)+SUM(O10:O70)</f>
        <v>99999.999999999956</v>
      </c>
      <c r="S18"/>
    </row>
    <row r="19" spans="1:20" ht="15.75" x14ac:dyDescent="0.25">
      <c r="A19">
        <f t="shared" si="0"/>
        <v>9</v>
      </c>
      <c r="B19" s="7">
        <f t="shared" si="1"/>
        <v>67048.351473542643</v>
      </c>
      <c r="C19" s="2">
        <v>9</v>
      </c>
      <c r="D19" s="1">
        <f t="shared" si="12"/>
        <v>67048.351473542643</v>
      </c>
      <c r="E19" s="1">
        <f t="shared" si="2"/>
        <v>67048.351473542643</v>
      </c>
      <c r="F19" s="1">
        <f t="shared" si="3"/>
        <v>1877.2588989286869</v>
      </c>
      <c r="G19" s="1">
        <f t="shared" si="4"/>
        <v>1877.2588989286869</v>
      </c>
      <c r="H19" s="1">
        <f t="shared" si="5"/>
        <v>1877.2588989286869</v>
      </c>
      <c r="I19" s="1">
        <f t="shared" si="6"/>
        <v>1348.3433885646214</v>
      </c>
      <c r="J19" s="1">
        <f t="shared" si="7"/>
        <v>1348.3433885646214</v>
      </c>
      <c r="K19" s="1">
        <f t="shared" si="8"/>
        <v>215.73494217033942</v>
      </c>
      <c r="L19" s="1">
        <f t="shared" si="9"/>
        <v>215.73494217033942</v>
      </c>
      <c r="M19" s="1">
        <f t="shared" si="10"/>
        <v>3441.3372296636476</v>
      </c>
      <c r="N19" s="1">
        <f t="shared" si="11"/>
        <v>3441.3372296636476</v>
      </c>
      <c r="P19" s="1"/>
      <c r="Q19" s="27" t="s">
        <v>38</v>
      </c>
      <c r="R19" s="18">
        <f>SUM(I10:I70)</f>
        <v>34895.274532240786</v>
      </c>
      <c r="S19"/>
    </row>
    <row r="20" spans="1:20" ht="15.75" x14ac:dyDescent="0.25">
      <c r="A20">
        <f t="shared" si="0"/>
        <v>10</v>
      </c>
      <c r="B20" s="7">
        <f t="shared" si="1"/>
        <v>65128.493315077088</v>
      </c>
      <c r="C20" s="2">
        <v>10</v>
      </c>
      <c r="D20" s="1">
        <f t="shared" si="12"/>
        <v>65128.493315077088</v>
      </c>
      <c r="E20" s="1">
        <f t="shared" si="2"/>
        <v>65128.493315077088</v>
      </c>
      <c r="F20" s="1">
        <f t="shared" si="3"/>
        <v>1919.8581584655517</v>
      </c>
      <c r="G20" s="1">
        <f t="shared" si="4"/>
        <v>1919.8581584655517</v>
      </c>
      <c r="H20" s="1">
        <f t="shared" si="5"/>
        <v>1919.8581584655517</v>
      </c>
      <c r="I20" s="1">
        <f t="shared" si="6"/>
        <v>1311.6198889638756</v>
      </c>
      <c r="J20" s="1">
        <f t="shared" si="7"/>
        <v>1311.6198889638756</v>
      </c>
      <c r="K20" s="1">
        <f t="shared" si="8"/>
        <v>209.8591822342201</v>
      </c>
      <c r="L20" s="1">
        <f t="shared" si="9"/>
        <v>209.8591822342201</v>
      </c>
      <c r="M20" s="1">
        <f t="shared" si="10"/>
        <v>3441.3372296636476</v>
      </c>
      <c r="N20" s="1">
        <f t="shared" si="11"/>
        <v>3441.3372296636476</v>
      </c>
      <c r="O20" s="28"/>
      <c r="P20" s="1"/>
      <c r="Q20" s="27" t="s">
        <v>39</v>
      </c>
      <c r="R20" s="18">
        <f>SUM(K10:K70)</f>
        <v>5583.2439251585256</v>
      </c>
      <c r="S20" s="1"/>
      <c r="T20" s="1"/>
    </row>
    <row r="21" spans="1:20" ht="15.75" x14ac:dyDescent="0.25">
      <c r="A21">
        <f t="shared" si="0"/>
        <v>11</v>
      </c>
      <c r="B21" s="7">
        <f t="shared" si="1"/>
        <v>63165.069223317456</v>
      </c>
      <c r="C21" s="2">
        <v>11</v>
      </c>
      <c r="D21" s="1">
        <f t="shared" si="12"/>
        <v>63165.069223317456</v>
      </c>
      <c r="E21" s="1">
        <f t="shared" si="2"/>
        <v>63165.069223317456</v>
      </c>
      <c r="F21" s="1">
        <f t="shared" si="3"/>
        <v>1963.4240917596298</v>
      </c>
      <c r="G21" s="1">
        <f t="shared" si="4"/>
        <v>1963.4240917596298</v>
      </c>
      <c r="H21" s="1">
        <f t="shared" si="5"/>
        <v>1963.4240917596298</v>
      </c>
      <c r="I21" s="1">
        <f t="shared" si="6"/>
        <v>1274.0630499172566</v>
      </c>
      <c r="J21" s="1">
        <f t="shared" si="7"/>
        <v>1274.0630499172566</v>
      </c>
      <c r="K21" s="1">
        <f t="shared" si="8"/>
        <v>203.85008798676108</v>
      </c>
      <c r="L21" s="1">
        <f t="shared" si="9"/>
        <v>203.85008798676108</v>
      </c>
      <c r="M21" s="1">
        <f t="shared" si="10"/>
        <v>3441.3372296636476</v>
      </c>
      <c r="N21" s="1">
        <f t="shared" si="11"/>
        <v>3441.3372296636476</v>
      </c>
      <c r="P21" s="1"/>
      <c r="Q21" s="29" t="s">
        <v>36</v>
      </c>
      <c r="R21" s="32">
        <f>R5-R17</f>
        <v>24705.668566455744</v>
      </c>
      <c r="S21" s="1"/>
      <c r="T21" s="1"/>
    </row>
    <row r="22" spans="1:20" x14ac:dyDescent="0.25">
      <c r="A22">
        <f t="shared" si="0"/>
        <v>12</v>
      </c>
      <c r="B22" s="7">
        <f t="shared" si="1"/>
        <v>61157.090588487859</v>
      </c>
      <c r="C22" s="2">
        <v>12</v>
      </c>
      <c r="D22" s="1">
        <f t="shared" si="12"/>
        <v>61157.090588487859</v>
      </c>
      <c r="E22" s="1">
        <f t="shared" si="2"/>
        <v>61157.090588487859</v>
      </c>
      <c r="F22" s="1">
        <f t="shared" si="3"/>
        <v>2007.9786348295993</v>
      </c>
      <c r="G22" s="1">
        <f t="shared" si="4"/>
        <v>2007.9786348295993</v>
      </c>
      <c r="H22" s="1">
        <f t="shared" si="5"/>
        <v>2007.9786348295993</v>
      </c>
      <c r="I22" s="1">
        <f t="shared" si="6"/>
        <v>1235.6539610638347</v>
      </c>
      <c r="J22" s="1">
        <f t="shared" si="7"/>
        <v>1235.6539610638347</v>
      </c>
      <c r="K22" s="1">
        <f t="shared" si="8"/>
        <v>197.70463377021355</v>
      </c>
      <c r="L22" s="1">
        <f t="shared" si="9"/>
        <v>197.70463377021355</v>
      </c>
      <c r="M22" s="1">
        <f t="shared" si="10"/>
        <v>3441.3372296636476</v>
      </c>
      <c r="N22" s="1">
        <f t="shared" si="11"/>
        <v>3441.3372296636476</v>
      </c>
      <c r="O22" s="28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59103.546367015733</v>
      </c>
      <c r="C23" s="2">
        <v>13</v>
      </c>
      <c r="D23" s="1">
        <f t="shared" si="12"/>
        <v>59103.546367015733</v>
      </c>
      <c r="E23" s="1">
        <f t="shared" si="2"/>
        <v>59103.546367015733</v>
      </c>
      <c r="F23" s="1">
        <f t="shared" si="3"/>
        <v>2053.5442214721238</v>
      </c>
      <c r="G23" s="1">
        <f t="shared" si="4"/>
        <v>2053.5442214721238</v>
      </c>
      <c r="H23" s="1">
        <f t="shared" si="5"/>
        <v>2053.5442214721238</v>
      </c>
      <c r="I23" s="1">
        <f t="shared" si="6"/>
        <v>1196.3732829237272</v>
      </c>
      <c r="J23" s="1">
        <f t="shared" si="7"/>
        <v>1196.3732829237272</v>
      </c>
      <c r="K23" s="1">
        <f t="shared" si="8"/>
        <v>191.41972526779637</v>
      </c>
      <c r="L23" s="1">
        <f t="shared" si="9"/>
        <v>191.41972526779637</v>
      </c>
      <c r="M23" s="1">
        <f t="shared" si="10"/>
        <v>3441.3372296636476</v>
      </c>
      <c r="N23" s="1">
        <f t="shared" si="11"/>
        <v>3441.3372296636476</v>
      </c>
      <c r="P23" s="1"/>
      <c r="S23"/>
    </row>
    <row r="24" spans="1:20" x14ac:dyDescent="0.25">
      <c r="A24">
        <f t="shared" si="0"/>
        <v>14</v>
      </c>
      <c r="B24" s="7">
        <f t="shared" si="1"/>
        <v>57003.402572458166</v>
      </c>
      <c r="C24" s="2">
        <v>14</v>
      </c>
      <c r="D24" s="1">
        <f t="shared" si="12"/>
        <v>57003.402572458166</v>
      </c>
      <c r="E24" s="1">
        <f t="shared" si="2"/>
        <v>57003.402572458166</v>
      </c>
      <c r="F24" s="1">
        <f t="shared" si="3"/>
        <v>2100.1437945575644</v>
      </c>
      <c r="G24" s="1">
        <f t="shared" si="4"/>
        <v>2100.1437945575644</v>
      </c>
      <c r="H24" s="1">
        <f t="shared" si="5"/>
        <v>2100.1437945575644</v>
      </c>
      <c r="I24" s="1">
        <f t="shared" si="6"/>
        <v>1156.2012371604167</v>
      </c>
      <c r="J24" s="1">
        <f t="shared" si="7"/>
        <v>1156.2012371604167</v>
      </c>
      <c r="K24" s="1">
        <f t="shared" si="8"/>
        <v>184.99219794566667</v>
      </c>
      <c r="L24" s="1">
        <f t="shared" si="9"/>
        <v>184.99219794566667</v>
      </c>
      <c r="M24" s="1">
        <f t="shared" si="10"/>
        <v>3441.3372296636476</v>
      </c>
      <c r="N24" s="1">
        <f t="shared" si="11"/>
        <v>3441.3372296636476</v>
      </c>
      <c r="P24" s="1"/>
      <c r="S24"/>
    </row>
    <row r="25" spans="1:20" x14ac:dyDescent="0.25">
      <c r="A25">
        <f t="shared" si="0"/>
        <v>15</v>
      </c>
      <c r="B25" s="7">
        <f t="shared" si="1"/>
        <v>54855.601754876152</v>
      </c>
      <c r="C25" s="2">
        <v>15</v>
      </c>
      <c r="D25" s="1">
        <f t="shared" si="12"/>
        <v>54855.601754876152</v>
      </c>
      <c r="E25" s="1">
        <f t="shared" si="2"/>
        <v>54855.601754876152</v>
      </c>
      <c r="F25" s="1">
        <f t="shared" si="3"/>
        <v>2147.8008175820123</v>
      </c>
      <c r="G25" s="1">
        <f t="shared" si="4"/>
        <v>2147.8008175820123</v>
      </c>
      <c r="H25" s="1">
        <f t="shared" si="5"/>
        <v>2147.8008175820123</v>
      </c>
      <c r="I25" s="1">
        <f t="shared" si="6"/>
        <v>1115.1175966220997</v>
      </c>
      <c r="J25" s="1">
        <f t="shared" si="7"/>
        <v>1115.1175966220997</v>
      </c>
      <c r="K25" s="1">
        <f t="shared" si="8"/>
        <v>178.41881545953595</v>
      </c>
      <c r="L25" s="1">
        <f t="shared" si="9"/>
        <v>178.41881545953595</v>
      </c>
      <c r="M25" s="1">
        <f t="shared" si="10"/>
        <v>3441.3372296636476</v>
      </c>
      <c r="N25" s="1">
        <f t="shared" si="11"/>
        <v>3441.3372296636476</v>
      </c>
      <c r="P25" s="1"/>
      <c r="S25"/>
    </row>
    <row r="26" spans="1:20" x14ac:dyDescent="0.25">
      <c r="A26">
        <f t="shared" si="0"/>
        <v>16</v>
      </c>
      <c r="B26" s="7">
        <f t="shared" si="1"/>
        <v>52659.062468394681</v>
      </c>
      <c r="C26" s="2">
        <v>16</v>
      </c>
      <c r="D26" s="1">
        <f t="shared" si="12"/>
        <v>52659.062468394681</v>
      </c>
      <c r="E26" s="1">
        <f t="shared" si="2"/>
        <v>52659.062468394681</v>
      </c>
      <c r="F26" s="1">
        <f t="shared" si="3"/>
        <v>2196.5392864814698</v>
      </c>
      <c r="G26" s="1">
        <f t="shared" si="4"/>
        <v>2196.5392864814698</v>
      </c>
      <c r="H26" s="1">
        <f t="shared" si="5"/>
        <v>2196.5392864814698</v>
      </c>
      <c r="I26" s="1">
        <f t="shared" si="6"/>
        <v>1073.1016751570496</v>
      </c>
      <c r="J26" s="1">
        <f t="shared" si="7"/>
        <v>1073.1016751570496</v>
      </c>
      <c r="K26" s="1">
        <f t="shared" si="8"/>
        <v>171.69626802512795</v>
      </c>
      <c r="L26" s="1">
        <f t="shared" si="9"/>
        <v>171.69626802512795</v>
      </c>
      <c r="M26" s="1">
        <f t="shared" si="10"/>
        <v>3441.3372296636476</v>
      </c>
      <c r="N26" s="1">
        <f t="shared" si="11"/>
        <v>3441.3372296636476</v>
      </c>
      <c r="P26" s="1"/>
      <c r="S26"/>
    </row>
    <row r="27" spans="1:20" x14ac:dyDescent="0.25">
      <c r="A27">
        <f t="shared" si="0"/>
        <v>17</v>
      </c>
      <c r="B27" s="7">
        <f t="shared" si="1"/>
        <v>50412.678726680562</v>
      </c>
      <c r="C27" s="2">
        <v>17</v>
      </c>
      <c r="D27" s="1">
        <f t="shared" si="12"/>
        <v>50412.678726680562</v>
      </c>
      <c r="E27" s="1">
        <f t="shared" si="2"/>
        <v>50412.678726680562</v>
      </c>
      <c r="F27" s="1">
        <f t="shared" si="3"/>
        <v>2246.3837417141199</v>
      </c>
      <c r="G27" s="1">
        <f t="shared" si="4"/>
        <v>2246.3837417141199</v>
      </c>
      <c r="H27" s="1">
        <f t="shared" si="5"/>
        <v>2246.3837417141199</v>
      </c>
      <c r="I27" s="1">
        <f t="shared" si="6"/>
        <v>1030.1323171978688</v>
      </c>
      <c r="J27" s="1">
        <f t="shared" si="7"/>
        <v>1030.1323171978688</v>
      </c>
      <c r="K27" s="1">
        <f t="shared" si="8"/>
        <v>164.82117075165903</v>
      </c>
      <c r="L27" s="1">
        <f t="shared" si="9"/>
        <v>164.82117075165903</v>
      </c>
      <c r="M27" s="1">
        <f t="shared" si="10"/>
        <v>3441.3372296636476</v>
      </c>
      <c r="N27" s="1">
        <f t="shared" si="11"/>
        <v>3441.3372296636476</v>
      </c>
      <c r="P27" s="1"/>
      <c r="S27"/>
    </row>
    <row r="28" spans="1:20" x14ac:dyDescent="0.25">
      <c r="A28">
        <f t="shared" si="0"/>
        <v>18</v>
      </c>
      <c r="B28" s="7">
        <f t="shared" si="1"/>
        <v>48115.319446063797</v>
      </c>
      <c r="C28" s="2">
        <v>18</v>
      </c>
      <c r="D28" s="1">
        <f t="shared" si="12"/>
        <v>48115.319446063797</v>
      </c>
      <c r="E28" s="1">
        <f t="shared" si="2"/>
        <v>48115.319446063797</v>
      </c>
      <c r="F28" s="1">
        <f t="shared" si="3"/>
        <v>2297.3592806167635</v>
      </c>
      <c r="G28" s="1">
        <f t="shared" si="4"/>
        <v>2297.3592806167635</v>
      </c>
      <c r="H28" s="1">
        <f t="shared" si="5"/>
        <v>2297.3592806167635</v>
      </c>
      <c r="I28" s="1">
        <f t="shared" si="6"/>
        <v>986.18788710938293</v>
      </c>
      <c r="J28" s="1">
        <f t="shared" si="7"/>
        <v>986.18788710938293</v>
      </c>
      <c r="K28" s="1">
        <f t="shared" si="8"/>
        <v>157.79006193750126</v>
      </c>
      <c r="L28" s="1">
        <f t="shared" si="9"/>
        <v>157.79006193750126</v>
      </c>
      <c r="M28" s="1">
        <f t="shared" si="10"/>
        <v>3441.3372296636476</v>
      </c>
      <c r="N28" s="1">
        <f t="shared" si="11"/>
        <v>3441.3372296636476</v>
      </c>
      <c r="O28" s="28"/>
      <c r="P28" s="1"/>
      <c r="S28"/>
    </row>
    <row r="29" spans="1:20" x14ac:dyDescent="0.25">
      <c r="A29">
        <f t="shared" si="0"/>
        <v>19</v>
      </c>
      <c r="B29" s="7">
        <f t="shared" si="1"/>
        <v>45765.827876022136</v>
      </c>
      <c r="C29" s="2">
        <v>19</v>
      </c>
      <c r="D29" s="1">
        <f t="shared" si="12"/>
        <v>45765.827876022136</v>
      </c>
      <c r="E29" s="1">
        <f t="shared" si="2"/>
        <v>45765.827876022136</v>
      </c>
      <c r="F29" s="1">
        <f t="shared" si="3"/>
        <v>2349.4915700416632</v>
      </c>
      <c r="G29" s="1">
        <f t="shared" si="4"/>
        <v>2349.4915700416632</v>
      </c>
      <c r="H29" s="1">
        <f t="shared" si="5"/>
        <v>2349.4915700416632</v>
      </c>
      <c r="I29" s="1">
        <f t="shared" si="6"/>
        <v>941.2462582948142</v>
      </c>
      <c r="J29" s="1">
        <f t="shared" si="7"/>
        <v>941.2462582948142</v>
      </c>
      <c r="K29" s="1">
        <f t="shared" si="8"/>
        <v>150.59940132717028</v>
      </c>
      <c r="L29" s="1">
        <f t="shared" si="9"/>
        <v>150.59940132717028</v>
      </c>
      <c r="M29" s="1">
        <f t="shared" si="10"/>
        <v>3441.3372296636476</v>
      </c>
      <c r="N29" s="1">
        <f t="shared" si="11"/>
        <v>3441.3372296636476</v>
      </c>
      <c r="P29" s="1"/>
      <c r="S29"/>
    </row>
    <row r="30" spans="1:20" x14ac:dyDescent="0.25">
      <c r="A30">
        <f t="shared" si="0"/>
        <v>20</v>
      </c>
      <c r="B30" s="7">
        <f t="shared" si="1"/>
        <v>43363.021016742001</v>
      </c>
      <c r="C30" s="2">
        <v>20</v>
      </c>
      <c r="D30" s="1">
        <f t="shared" si="12"/>
        <v>43363.021016742001</v>
      </c>
      <c r="E30" s="1">
        <f t="shared" si="2"/>
        <v>43363.021016742001</v>
      </c>
      <c r="F30" s="1">
        <f t="shared" si="3"/>
        <v>2402.806859280136</v>
      </c>
      <c r="G30" s="1">
        <f t="shared" si="4"/>
        <v>2402.806859280136</v>
      </c>
      <c r="H30" s="1">
        <f t="shared" si="5"/>
        <v>2402.806859280136</v>
      </c>
      <c r="I30" s="1">
        <f t="shared" si="6"/>
        <v>895.28480205475103</v>
      </c>
      <c r="J30" s="1">
        <f t="shared" si="7"/>
        <v>895.28480205475103</v>
      </c>
      <c r="K30" s="1">
        <f t="shared" si="8"/>
        <v>143.24556832876016</v>
      </c>
      <c r="L30" s="1">
        <f t="shared" si="9"/>
        <v>143.24556832876016</v>
      </c>
      <c r="M30" s="1">
        <f t="shared" si="10"/>
        <v>3441.3372296636476</v>
      </c>
      <c r="N30" s="1">
        <f t="shared" si="11"/>
        <v>3441.3372296636476</v>
      </c>
      <c r="P30" s="1"/>
      <c r="S30"/>
    </row>
    <row r="31" spans="1:20" x14ac:dyDescent="0.25">
      <c r="A31">
        <f t="shared" si="0"/>
        <v>21</v>
      </c>
      <c r="B31" s="7">
        <f t="shared" si="1"/>
        <v>40905.689023462583</v>
      </c>
      <c r="C31" s="2">
        <v>21</v>
      </c>
      <c r="D31" s="1">
        <f t="shared" si="12"/>
        <v>40905.689023462583</v>
      </c>
      <c r="E31" s="1">
        <f t="shared" si="2"/>
        <v>40905.689023462583</v>
      </c>
      <c r="F31" s="1">
        <f t="shared" si="3"/>
        <v>2457.3319932794193</v>
      </c>
      <c r="G31" s="1">
        <f t="shared" si="4"/>
        <v>2457.3319932794193</v>
      </c>
      <c r="H31" s="1">
        <f t="shared" si="5"/>
        <v>2457.3319932794193</v>
      </c>
      <c r="I31" s="1">
        <f t="shared" si="6"/>
        <v>848.28037619329996</v>
      </c>
      <c r="J31" s="1">
        <f t="shared" si="7"/>
        <v>848.28037619329996</v>
      </c>
      <c r="K31" s="1">
        <f t="shared" si="8"/>
        <v>135.72486019092798</v>
      </c>
      <c r="L31" s="1">
        <f t="shared" si="9"/>
        <v>135.72486019092798</v>
      </c>
      <c r="M31" s="1">
        <f t="shared" si="10"/>
        <v>3441.3372296636476</v>
      </c>
      <c r="N31" s="1">
        <f t="shared" si="11"/>
        <v>3441.3372296636476</v>
      </c>
      <c r="P31" s="1"/>
      <c r="S31"/>
    </row>
    <row r="32" spans="1:20" x14ac:dyDescent="0.25">
      <c r="A32">
        <f t="shared" si="0"/>
        <v>22</v>
      </c>
      <c r="B32" s="7">
        <f t="shared" si="1"/>
        <v>38392.594597303134</v>
      </c>
      <c r="C32" s="2">
        <v>22</v>
      </c>
      <c r="D32" s="1">
        <f t="shared" si="12"/>
        <v>38392.594597303134</v>
      </c>
      <c r="E32" s="1">
        <f t="shared" si="2"/>
        <v>38392.594597303134</v>
      </c>
      <c r="F32" s="1">
        <f t="shared" si="3"/>
        <v>2513.0944261594504</v>
      </c>
      <c r="G32" s="1">
        <f t="shared" si="4"/>
        <v>2513.0944261594504</v>
      </c>
      <c r="H32" s="1">
        <f t="shared" si="5"/>
        <v>2513.0944261594504</v>
      </c>
      <c r="I32" s="1">
        <f t="shared" si="6"/>
        <v>800.20931336568719</v>
      </c>
      <c r="J32" s="1">
        <f t="shared" si="7"/>
        <v>800.20931336568719</v>
      </c>
      <c r="K32" s="1">
        <f t="shared" si="8"/>
        <v>128.03349013850996</v>
      </c>
      <c r="L32" s="1">
        <f t="shared" si="9"/>
        <v>128.03349013850996</v>
      </c>
      <c r="M32" s="1">
        <f t="shared" si="10"/>
        <v>3441.3372296636476</v>
      </c>
      <c r="N32" s="1">
        <f t="shared" si="11"/>
        <v>3441.3372296636476</v>
      </c>
      <c r="P32" s="1"/>
      <c r="S32"/>
    </row>
    <row r="33" spans="1:19" x14ac:dyDescent="0.25">
      <c r="A33">
        <f t="shared" si="0"/>
        <v>23</v>
      </c>
      <c r="B33" s="7">
        <f t="shared" si="1"/>
        <v>35822.472362266759</v>
      </c>
      <c r="C33" s="2">
        <v>23</v>
      </c>
      <c r="D33" s="1">
        <f t="shared" si="12"/>
        <v>35822.472362266759</v>
      </c>
      <c r="E33" s="1">
        <f t="shared" si="2"/>
        <v>35822.472362266759</v>
      </c>
      <c r="F33" s="1">
        <f t="shared" si="3"/>
        <v>2570.1222350363769</v>
      </c>
      <c r="G33" s="1">
        <f t="shared" si="4"/>
        <v>2570.1222350363769</v>
      </c>
      <c r="H33" s="1">
        <f t="shared" si="5"/>
        <v>2570.1222350363769</v>
      </c>
      <c r="I33" s="1">
        <f t="shared" si="6"/>
        <v>751.0474091614401</v>
      </c>
      <c r="J33" s="1">
        <f t="shared" si="7"/>
        <v>751.0474091614401</v>
      </c>
      <c r="K33" s="1">
        <f t="shared" si="8"/>
        <v>120.16758546583041</v>
      </c>
      <c r="L33" s="1">
        <f t="shared" si="9"/>
        <v>120.16758546583041</v>
      </c>
      <c r="M33" s="1">
        <f t="shared" si="10"/>
        <v>3441.3372296636476</v>
      </c>
      <c r="N33" s="1">
        <f t="shared" si="11"/>
        <v>3441.3372296636476</v>
      </c>
      <c r="P33" s="1"/>
      <c r="S33"/>
    </row>
    <row r="34" spans="1:19" x14ac:dyDescent="0.25">
      <c r="A34">
        <f t="shared" si="0"/>
        <v>24</v>
      </c>
      <c r="B34" s="7">
        <f t="shared" si="1"/>
        <v>33194.028228107003</v>
      </c>
      <c r="C34" s="2">
        <v>24</v>
      </c>
      <c r="D34" s="1">
        <f t="shared" si="12"/>
        <v>33194.028228107003</v>
      </c>
      <c r="E34" s="1">
        <f t="shared" si="2"/>
        <v>33194.028228107003</v>
      </c>
      <c r="F34" s="1">
        <f t="shared" si="3"/>
        <v>2628.4441341597544</v>
      </c>
      <c r="G34" s="1">
        <f t="shared" si="4"/>
        <v>2628.4441341597544</v>
      </c>
      <c r="H34" s="1">
        <f t="shared" si="5"/>
        <v>2628.4441341597544</v>
      </c>
      <c r="I34" s="1">
        <f t="shared" si="6"/>
        <v>700.76990991714911</v>
      </c>
      <c r="J34" s="1">
        <f t="shared" si="7"/>
        <v>700.76990991714911</v>
      </c>
      <c r="K34" s="1">
        <f t="shared" si="8"/>
        <v>112.12318558674386</v>
      </c>
      <c r="L34" s="1">
        <f t="shared" si="9"/>
        <v>112.12318558674386</v>
      </c>
      <c r="M34" s="1">
        <f t="shared" si="10"/>
        <v>3441.3372296636476</v>
      </c>
      <c r="N34" s="1">
        <f t="shared" si="11"/>
        <v>3441.3372296636476</v>
      </c>
      <c r="O34" s="28"/>
      <c r="P34" s="1"/>
      <c r="S34"/>
    </row>
    <row r="35" spans="1:19" x14ac:dyDescent="0.25">
      <c r="A35">
        <f t="shared" si="0"/>
        <v>25</v>
      </c>
      <c r="B35" s="7">
        <f t="shared" si="1"/>
        <v>30505.938738736455</v>
      </c>
      <c r="C35" s="2">
        <v>25</v>
      </c>
      <c r="D35" s="1">
        <f t="shared" si="12"/>
        <v>30505.938738736455</v>
      </c>
      <c r="E35" s="1">
        <f t="shared" si="2"/>
        <v>30505.938738736455</v>
      </c>
      <c r="F35" s="1">
        <f t="shared" si="3"/>
        <v>2688.0894893705463</v>
      </c>
      <c r="G35" s="1">
        <f t="shared" si="4"/>
        <v>2688.0894893705463</v>
      </c>
      <c r="H35" s="1">
        <f t="shared" si="5"/>
        <v>2688.0894893705463</v>
      </c>
      <c r="I35" s="1">
        <f t="shared" si="6"/>
        <v>649.35150025267342</v>
      </c>
      <c r="J35" s="1">
        <f t="shared" si="7"/>
        <v>649.35150025267342</v>
      </c>
      <c r="K35" s="1">
        <f t="shared" si="8"/>
        <v>103.89624004042776</v>
      </c>
      <c r="L35" s="1">
        <f t="shared" si="9"/>
        <v>103.89624004042776</v>
      </c>
      <c r="M35" s="1">
        <f t="shared" si="10"/>
        <v>3441.3372296636476</v>
      </c>
      <c r="N35" s="1">
        <f t="shared" si="11"/>
        <v>3441.3372296636476</v>
      </c>
      <c r="P35" s="1"/>
      <c r="S35"/>
    </row>
    <row r="36" spans="1:19" x14ac:dyDescent="0.25">
      <c r="A36">
        <f t="shared" si="0"/>
        <v>26</v>
      </c>
      <c r="B36" s="7">
        <f t="shared" si="1"/>
        <v>27756.850405849247</v>
      </c>
      <c r="C36" s="2">
        <v>26</v>
      </c>
      <c r="D36" s="1">
        <f t="shared" si="12"/>
        <v>27756.850405849247</v>
      </c>
      <c r="E36" s="1">
        <f t="shared" si="2"/>
        <v>27756.850405849247</v>
      </c>
      <c r="F36" s="1">
        <f t="shared" si="3"/>
        <v>2749.0883328872096</v>
      </c>
      <c r="G36" s="1">
        <f t="shared" si="4"/>
        <v>2749.0883328872096</v>
      </c>
      <c r="H36" s="1">
        <f t="shared" si="5"/>
        <v>2749.0883328872096</v>
      </c>
      <c r="I36" s="1">
        <f t="shared" si="6"/>
        <v>596.76629032451547</v>
      </c>
      <c r="J36" s="1">
        <f t="shared" si="7"/>
        <v>596.76629032451547</v>
      </c>
      <c r="K36" s="1">
        <f t="shared" si="8"/>
        <v>95.482606451922479</v>
      </c>
      <c r="L36" s="1">
        <f t="shared" si="9"/>
        <v>95.482606451922479</v>
      </c>
      <c r="M36" s="1">
        <f t="shared" si="10"/>
        <v>3441.3372296636476</v>
      </c>
      <c r="N36" s="1">
        <f t="shared" si="11"/>
        <v>3441.3372296636476</v>
      </c>
      <c r="P36" s="1"/>
      <c r="S36"/>
    </row>
    <row r="37" spans="1:19" x14ac:dyDescent="0.25">
      <c r="A37">
        <f t="shared" si="0"/>
        <v>27</v>
      </c>
      <c r="B37" s="7">
        <f t="shared" si="1"/>
        <v>24945.379027421935</v>
      </c>
      <c r="C37" s="2">
        <v>27</v>
      </c>
      <c r="D37" s="1">
        <f t="shared" si="12"/>
        <v>24945.379027421935</v>
      </c>
      <c r="E37" s="1">
        <f t="shared" si="2"/>
        <v>24945.379027421935</v>
      </c>
      <c r="F37" s="1">
        <f t="shared" si="3"/>
        <v>2811.4713784273108</v>
      </c>
      <c r="G37" s="1">
        <f t="shared" si="4"/>
        <v>2811.4713784273108</v>
      </c>
      <c r="H37" s="1">
        <f t="shared" si="5"/>
        <v>2811.4713784273108</v>
      </c>
      <c r="I37" s="1">
        <f t="shared" si="6"/>
        <v>542.98780278994514</v>
      </c>
      <c r="J37" s="1">
        <f t="shared" si="7"/>
        <v>542.98780278994514</v>
      </c>
      <c r="K37" s="1">
        <f t="shared" si="8"/>
        <v>86.878048446391219</v>
      </c>
      <c r="L37" s="1">
        <f t="shared" si="9"/>
        <v>86.878048446391219</v>
      </c>
      <c r="M37" s="1">
        <f t="shared" si="10"/>
        <v>3441.3372296636476</v>
      </c>
      <c r="N37" s="1">
        <f t="shared" si="11"/>
        <v>3441.3372296636476</v>
      </c>
      <c r="P37" s="1"/>
      <c r="S37"/>
    </row>
    <row r="38" spans="1:19" x14ac:dyDescent="0.25">
      <c r="A38">
        <f t="shared" si="0"/>
        <v>28</v>
      </c>
      <c r="B38" s="7">
        <f t="shared" si="1"/>
        <v>22070.108990749646</v>
      </c>
      <c r="C38" s="2">
        <v>28</v>
      </c>
      <c r="D38" s="1">
        <f t="shared" si="12"/>
        <v>22070.108990749646</v>
      </c>
      <c r="E38" s="1">
        <f t="shared" si="2"/>
        <v>22070.108990749646</v>
      </c>
      <c r="F38" s="1">
        <f t="shared" si="3"/>
        <v>2875.2700366722879</v>
      </c>
      <c r="G38" s="1">
        <f t="shared" si="4"/>
        <v>2875.2700366722879</v>
      </c>
      <c r="H38" s="1">
        <f t="shared" si="5"/>
        <v>2875.2700366722879</v>
      </c>
      <c r="I38" s="1">
        <f t="shared" si="6"/>
        <v>487.98895947531014</v>
      </c>
      <c r="J38" s="1">
        <f t="shared" si="7"/>
        <v>487.98895947531014</v>
      </c>
      <c r="K38" s="1">
        <f t="shared" si="8"/>
        <v>78.078233516049622</v>
      </c>
      <c r="L38" s="1">
        <f t="shared" si="9"/>
        <v>78.078233516049622</v>
      </c>
      <c r="M38" s="1">
        <f t="shared" si="10"/>
        <v>3441.3372296636476</v>
      </c>
      <c r="N38" s="1">
        <f t="shared" si="11"/>
        <v>3441.3372296636476</v>
      </c>
      <c r="P38" s="1"/>
      <c r="S38"/>
    </row>
    <row r="39" spans="1:19" x14ac:dyDescent="0.25">
      <c r="A39">
        <f t="shared" si="0"/>
        <v>29</v>
      </c>
      <c r="B39" s="7">
        <f t="shared" si="1"/>
        <v>19129.592559666511</v>
      </c>
      <c r="C39" s="2">
        <v>29</v>
      </c>
      <c r="D39" s="1">
        <f t="shared" si="12"/>
        <v>19129.592559666511</v>
      </c>
      <c r="E39" s="1">
        <f t="shared" si="2"/>
        <v>19129.592559666511</v>
      </c>
      <c r="F39" s="1">
        <f t="shared" si="3"/>
        <v>2940.5164310831351</v>
      </c>
      <c r="G39" s="1">
        <f t="shared" si="4"/>
        <v>2940.5164310831351</v>
      </c>
      <c r="H39" s="1">
        <f t="shared" si="5"/>
        <v>2940.5164310831351</v>
      </c>
      <c r="I39" s="1">
        <f t="shared" si="6"/>
        <v>431.74206774182119</v>
      </c>
      <c r="J39" s="1">
        <f t="shared" si="7"/>
        <v>431.74206774182119</v>
      </c>
      <c r="K39" s="1">
        <f t="shared" si="8"/>
        <v>69.078730838691385</v>
      </c>
      <c r="L39" s="1">
        <f t="shared" si="9"/>
        <v>69.078730838691385</v>
      </c>
      <c r="M39" s="1">
        <f t="shared" si="10"/>
        <v>3441.3372296636476</v>
      </c>
      <c r="N39" s="1">
        <f t="shared" si="11"/>
        <v>3441.3372296636476</v>
      </c>
      <c r="P39" s="1"/>
      <c r="S39"/>
    </row>
    <row r="40" spans="1:19" x14ac:dyDescent="0.25">
      <c r="A40">
        <f t="shared" si="0"/>
        <v>30</v>
      </c>
      <c r="B40" s="7">
        <f t="shared" si="1"/>
        <v>16122.349145591519</v>
      </c>
      <c r="C40" s="2">
        <v>30</v>
      </c>
      <c r="D40" s="1">
        <f t="shared" si="12"/>
        <v>16122.349145591519</v>
      </c>
      <c r="E40" s="1">
        <f t="shared" si="2"/>
        <v>16122.349145591519</v>
      </c>
      <c r="F40" s="1">
        <f t="shared" si="3"/>
        <v>3007.243414074992</v>
      </c>
      <c r="G40" s="1">
        <f t="shared" si="4"/>
        <v>3007.243414074992</v>
      </c>
      <c r="H40" s="1">
        <f t="shared" si="5"/>
        <v>3007.243414074992</v>
      </c>
      <c r="I40" s="1">
        <f t="shared" si="6"/>
        <v>374.21880654194479</v>
      </c>
      <c r="J40" s="1">
        <f t="shared" si="7"/>
        <v>374.21880654194479</v>
      </c>
      <c r="K40" s="1">
        <f t="shared" si="8"/>
        <v>59.87500904671117</v>
      </c>
      <c r="L40" s="1">
        <f t="shared" si="9"/>
        <v>59.87500904671117</v>
      </c>
      <c r="M40" s="1">
        <f t="shared" si="10"/>
        <v>3441.3372296636476</v>
      </c>
      <c r="N40" s="1">
        <f t="shared" si="11"/>
        <v>3441.3372296636476</v>
      </c>
      <c r="P40" s="1"/>
      <c r="S40"/>
    </row>
    <row r="41" spans="1:19" x14ac:dyDescent="0.25">
      <c r="A41">
        <f t="shared" si="0"/>
        <v>31</v>
      </c>
      <c r="B41" s="7">
        <f t="shared" si="1"/>
        <v>13046.864562032757</v>
      </c>
      <c r="C41" s="2">
        <v>31</v>
      </c>
      <c r="D41" s="1">
        <f t="shared" si="12"/>
        <v>13046.864562032757</v>
      </c>
      <c r="E41" s="1">
        <f t="shared" si="2"/>
        <v>13046.864562032757</v>
      </c>
      <c r="F41" s="1">
        <f t="shared" si="3"/>
        <v>3075.4845835587621</v>
      </c>
      <c r="G41" s="1">
        <f t="shared" si="4"/>
        <v>3075.4845835587621</v>
      </c>
      <c r="H41" s="1">
        <f t="shared" si="5"/>
        <v>3075.4845835587621</v>
      </c>
      <c r="I41" s="1">
        <f t="shared" si="6"/>
        <v>315.39021215938436</v>
      </c>
      <c r="J41" s="1">
        <f t="shared" si="7"/>
        <v>315.39021215938436</v>
      </c>
      <c r="K41" s="1">
        <f t="shared" si="8"/>
        <v>50.462433945501502</v>
      </c>
      <c r="L41" s="1">
        <f t="shared" si="9"/>
        <v>50.462433945501502</v>
      </c>
      <c r="M41" s="1">
        <f t="shared" si="10"/>
        <v>3441.3372296636476</v>
      </c>
      <c r="N41" s="1">
        <f t="shared" si="11"/>
        <v>3441.3372296636476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9901.5902621746536</v>
      </c>
      <c r="C42" s="2">
        <v>32</v>
      </c>
      <c r="D42" s="1">
        <f t="shared" si="12"/>
        <v>9901.5902621746536</v>
      </c>
      <c r="E42" s="1">
        <f t="shared" si="2"/>
        <v>9901.5902621746536</v>
      </c>
      <c r="F42" s="1">
        <f t="shared" si="3"/>
        <v>3145.2742998581029</v>
      </c>
      <c r="G42" s="1">
        <f t="shared" si="4"/>
        <v>3145.2742998581029</v>
      </c>
      <c r="H42" s="1">
        <f t="shared" si="5"/>
        <v>3145.2742998581029</v>
      </c>
      <c r="I42" s="1">
        <f t="shared" si="6"/>
        <v>255.22666362546963</v>
      </c>
      <c r="J42" s="1">
        <f t="shared" si="7"/>
        <v>255.22666362546963</v>
      </c>
      <c r="K42" s="1">
        <f t="shared" si="8"/>
        <v>40.836266180075143</v>
      </c>
      <c r="L42" s="1">
        <f t="shared" si="9"/>
        <v>40.836266180075143</v>
      </c>
      <c r="M42" s="1">
        <f t="shared" si="10"/>
        <v>3441.3372296636476</v>
      </c>
      <c r="N42" s="1">
        <f t="shared" si="11"/>
        <v>3441.3372296636476</v>
      </c>
      <c r="P42" s="1"/>
      <c r="S42"/>
    </row>
    <row r="43" spans="1:19" x14ac:dyDescent="0.25">
      <c r="A43">
        <f t="shared" si="13"/>
        <v>33</v>
      </c>
      <c r="B43" s="7">
        <f t="shared" si="1"/>
        <v>6684.942559164354</v>
      </c>
      <c r="C43" s="2">
        <v>33</v>
      </c>
      <c r="D43" s="1">
        <f t="shared" si="12"/>
        <v>6684.942559164354</v>
      </c>
      <c r="E43" s="1">
        <f t="shared" si="2"/>
        <v>6684.942559164354</v>
      </c>
      <c r="F43" s="1">
        <f t="shared" ref="F43:F70" si="14">IFERROR(IF(A43&lt;$R$9,IFERROR(IF(H43&gt;=0,N43-J43-L43,""),""),IF(A43=$R$9,D42,"")),"")</f>
        <v>3216.6477030102997</v>
      </c>
      <c r="G43" s="1">
        <f t="shared" si="4"/>
        <v>3216.6477030102997</v>
      </c>
      <c r="H43" s="1">
        <f t="shared" si="5"/>
        <v>3216.6477030102997</v>
      </c>
      <c r="I43" s="1">
        <f t="shared" si="6"/>
        <v>193.69786780461033</v>
      </c>
      <c r="J43" s="1">
        <f t="shared" si="7"/>
        <v>193.69786780461033</v>
      </c>
      <c r="K43" s="1">
        <f t="shared" si="8"/>
        <v>30.991658848737654</v>
      </c>
      <c r="L43" s="1">
        <f t="shared" si="9"/>
        <v>30.991658848737654</v>
      </c>
      <c r="M43" s="1">
        <f t="shared" ref="M43:M70" si="15">IFERROR(IF(A43&lt;$R$9,N43,F43+I43+K43),"")</f>
        <v>3441.3372296636476</v>
      </c>
      <c r="N43" s="1">
        <f t="shared" si="11"/>
        <v>3441.3372296636476</v>
      </c>
      <c r="P43" s="1"/>
      <c r="S43"/>
    </row>
    <row r="44" spans="1:19" x14ac:dyDescent="0.25">
      <c r="A44">
        <f t="shared" si="13"/>
        <v>34</v>
      </c>
      <c r="B44" s="7">
        <f t="shared" si="1"/>
        <v>3395.3018287046202</v>
      </c>
      <c r="C44" s="2">
        <v>34</v>
      </c>
      <c r="D44" s="1">
        <f t="shared" si="12"/>
        <v>3395.3018287046202</v>
      </c>
      <c r="E44" s="1">
        <f t="shared" si="2"/>
        <v>3395.3018287046202</v>
      </c>
      <c r="F44" s="1">
        <f t="shared" si="14"/>
        <v>3289.6407304597337</v>
      </c>
      <c r="G44" s="1">
        <f t="shared" si="4"/>
        <v>3289.6407304597337</v>
      </c>
      <c r="H44" s="1">
        <f t="shared" si="5"/>
        <v>3289.6407304597337</v>
      </c>
      <c r="I44" s="1">
        <f t="shared" si="6"/>
        <v>130.77284414130511</v>
      </c>
      <c r="J44" s="1">
        <f t="shared" si="7"/>
        <v>130.77284414130511</v>
      </c>
      <c r="K44" s="1">
        <f t="shared" si="8"/>
        <v>20.92365506260882</v>
      </c>
      <c r="L44" s="1">
        <f t="shared" si="9"/>
        <v>20.92365506260882</v>
      </c>
      <c r="M44" s="1">
        <f t="shared" si="15"/>
        <v>3441.3372296636476</v>
      </c>
      <c r="N44" s="1">
        <f t="shared" si="11"/>
        <v>3441.3372296636476</v>
      </c>
      <c r="P44" s="1"/>
      <c r="S44"/>
    </row>
    <row r="45" spans="1:19" x14ac:dyDescent="0.25">
      <c r="A45">
        <f t="shared" si="13"/>
        <v>35</v>
      </c>
      <c r="B45" s="7">
        <f t="shared" si="1"/>
        <v>31.011693551762619</v>
      </c>
      <c r="C45" s="2">
        <v>35</v>
      </c>
      <c r="D45" s="1">
        <f t="shared" si="12"/>
        <v>31.011693551762619</v>
      </c>
      <c r="E45" s="1">
        <f t="shared" si="2"/>
        <v>31.011693551762619</v>
      </c>
      <c r="F45" s="1">
        <f t="shared" si="14"/>
        <v>3364.2901351528576</v>
      </c>
      <c r="G45" s="1">
        <f t="shared" si="4"/>
        <v>3364.2901351528576</v>
      </c>
      <c r="H45" s="1">
        <f t="shared" si="5"/>
        <v>3364.2901351528576</v>
      </c>
      <c r="I45" s="1">
        <f t="shared" si="6"/>
        <v>66.419909061025805</v>
      </c>
      <c r="J45" s="1">
        <f t="shared" si="7"/>
        <v>66.419909061025805</v>
      </c>
      <c r="K45" s="1">
        <f t="shared" si="8"/>
        <v>10.627185449764129</v>
      </c>
      <c r="L45" s="1">
        <f t="shared" si="9"/>
        <v>10.627185449764129</v>
      </c>
      <c r="M45" s="1">
        <f t="shared" si="15"/>
        <v>3441.3372296636476</v>
      </c>
      <c r="N45" s="1">
        <f t="shared" si="11"/>
        <v>3441.3372296636476</v>
      </c>
      <c r="P45" s="1"/>
      <c r="S45"/>
    </row>
    <row r="46" spans="1:19" x14ac:dyDescent="0.25">
      <c r="A46">
        <f t="shared" si="13"/>
        <v>36</v>
      </c>
      <c r="B46" s="7" t="str">
        <f t="shared" si="1"/>
        <v/>
      </c>
      <c r="C46" s="2">
        <v>36</v>
      </c>
      <c r="D46" s="1" t="str">
        <f t="shared" si="12"/>
        <v/>
      </c>
      <c r="E46" s="1">
        <f t="shared" si="2"/>
        <v>-3409.6218104920235</v>
      </c>
      <c r="F46" s="1">
        <f t="shared" si="14"/>
        <v>31.011693551762619</v>
      </c>
      <c r="G46" s="1">
        <f t="shared" si="4"/>
        <v>3440.6335040437862</v>
      </c>
      <c r="H46" s="1">
        <f t="shared" si="5"/>
        <v>3440.6335040437862</v>
      </c>
      <c r="I46" s="1">
        <f t="shared" si="6"/>
        <v>0.60666001712205031</v>
      </c>
      <c r="J46" s="1">
        <f t="shared" si="7"/>
        <v>0.60666001712205031</v>
      </c>
      <c r="K46" s="1">
        <f>IFERROR(IF(L46&gt;=0,I46*16%,""),"")</f>
        <v>9.7065602739528051E-2</v>
      </c>
      <c r="L46" s="1">
        <f t="shared" si="9"/>
        <v>9.7065602739528051E-2</v>
      </c>
      <c r="M46" s="1">
        <f t="shared" si="15"/>
        <v>31.715419171624195</v>
      </c>
      <c r="N46" s="1">
        <f t="shared" si="11"/>
        <v>3441.3372296636476</v>
      </c>
      <c r="P46" s="1"/>
      <c r="S46"/>
    </row>
    <row r="47" spans="1:19" x14ac:dyDescent="0.25">
      <c r="A47" t="str">
        <f t="shared" si="13"/>
        <v/>
      </c>
      <c r="B47" s="7" t="str">
        <f t="shared" si="1"/>
        <v/>
      </c>
      <c r="C47" s="2">
        <v>37</v>
      </c>
      <c r="D47" s="1" t="str">
        <f t="shared" si="12"/>
        <v/>
      </c>
      <c r="E47" s="1" t="e">
        <f t="shared" si="2"/>
        <v>#VALUE!</v>
      </c>
      <c r="F47" s="1" t="str">
        <f t="shared" si="14"/>
        <v/>
      </c>
      <c r="G47" s="1" t="str">
        <f t="shared" si="4"/>
        <v/>
      </c>
      <c r="H47" s="1" t="e">
        <f t="shared" si="5"/>
        <v>#VALUE!</v>
      </c>
      <c r="I47" s="1" t="str">
        <f t="shared" si="6"/>
        <v/>
      </c>
      <c r="J47" s="1" t="e">
        <f t="shared" si="7"/>
        <v>#VALUE!</v>
      </c>
      <c r="K47" s="1" t="str">
        <f t="shared" si="8"/>
        <v/>
      </c>
      <c r="L47" s="1" t="e">
        <f t="shared" si="9"/>
        <v>#VALUE!</v>
      </c>
      <c r="M47" s="1" t="str">
        <f t="shared" si="15"/>
        <v/>
      </c>
      <c r="N47" s="1">
        <f t="shared" si="11"/>
        <v>3441.3372296636476</v>
      </c>
      <c r="S47"/>
    </row>
    <row r="48" spans="1:19" x14ac:dyDescent="0.25">
      <c r="A48" t="str">
        <f t="shared" si="13"/>
        <v/>
      </c>
      <c r="B48" s="7" t="str">
        <f t="shared" si="1"/>
        <v/>
      </c>
      <c r="C48" s="2">
        <v>38</v>
      </c>
      <c r="D48" s="1" t="str">
        <f t="shared" si="12"/>
        <v/>
      </c>
      <c r="E48" s="1" t="e">
        <f t="shared" si="2"/>
        <v>#VALUE!</v>
      </c>
      <c r="F48" s="1" t="str">
        <f t="shared" si="14"/>
        <v/>
      </c>
      <c r="G48" s="1" t="str">
        <f t="shared" si="4"/>
        <v/>
      </c>
      <c r="H48" s="1" t="e">
        <f t="shared" si="5"/>
        <v>#VALUE!</v>
      </c>
      <c r="I48" s="1" t="str">
        <f t="shared" si="6"/>
        <v/>
      </c>
      <c r="J48" s="1" t="e">
        <f t="shared" si="7"/>
        <v>#VALUE!</v>
      </c>
      <c r="K48" s="1" t="str">
        <f t="shared" si="8"/>
        <v/>
      </c>
      <c r="L48" s="1" t="e">
        <f t="shared" si="9"/>
        <v>#VALUE!</v>
      </c>
      <c r="M48" s="1" t="str">
        <f t="shared" si="15"/>
        <v/>
      </c>
      <c r="N48" s="1">
        <f t="shared" si="11"/>
        <v>3441.3372296636476</v>
      </c>
      <c r="S48"/>
    </row>
    <row r="49" spans="1:19" x14ac:dyDescent="0.25">
      <c r="A49" t="str">
        <f t="shared" si="13"/>
        <v/>
      </c>
      <c r="B49" s="7" t="str">
        <f t="shared" si="1"/>
        <v/>
      </c>
      <c r="C49" s="2">
        <v>39</v>
      </c>
      <c r="D49" s="1" t="str">
        <f t="shared" si="12"/>
        <v/>
      </c>
      <c r="E49" s="1" t="e">
        <f t="shared" si="2"/>
        <v>#VALUE!</v>
      </c>
      <c r="F49" s="1" t="str">
        <f t="shared" si="14"/>
        <v/>
      </c>
      <c r="G49" s="1" t="str">
        <f t="shared" si="4"/>
        <v/>
      </c>
      <c r="H49" s="1" t="e">
        <f t="shared" si="5"/>
        <v>#VALUE!</v>
      </c>
      <c r="I49" s="1" t="str">
        <f t="shared" si="6"/>
        <v/>
      </c>
      <c r="J49" s="1" t="e">
        <f t="shared" si="7"/>
        <v>#VALUE!</v>
      </c>
      <c r="K49" s="1" t="str">
        <f t="shared" si="8"/>
        <v/>
      </c>
      <c r="L49" s="1" t="e">
        <f t="shared" si="9"/>
        <v>#VALUE!</v>
      </c>
      <c r="M49" s="1" t="str">
        <f t="shared" si="15"/>
        <v/>
      </c>
      <c r="N49" s="1">
        <f t="shared" si="11"/>
        <v>3441.3372296636476</v>
      </c>
      <c r="S49"/>
    </row>
    <row r="50" spans="1:19" x14ac:dyDescent="0.25">
      <c r="A50" t="str">
        <f t="shared" si="13"/>
        <v/>
      </c>
      <c r="B50" s="7" t="str">
        <f t="shared" si="1"/>
        <v/>
      </c>
      <c r="C50" s="2">
        <v>40</v>
      </c>
      <c r="D50" s="1" t="str">
        <f t="shared" si="12"/>
        <v/>
      </c>
      <c r="E50" s="1" t="e">
        <f t="shared" si="2"/>
        <v>#VALUE!</v>
      </c>
      <c r="F50" s="1" t="str">
        <f t="shared" si="14"/>
        <v/>
      </c>
      <c r="G50" s="1" t="str">
        <f t="shared" si="4"/>
        <v/>
      </c>
      <c r="H50" s="1" t="e">
        <f t="shared" si="5"/>
        <v>#VALUE!</v>
      </c>
      <c r="I50" s="1" t="str">
        <f t="shared" si="6"/>
        <v/>
      </c>
      <c r="J50" s="1" t="e">
        <f t="shared" si="7"/>
        <v>#VALUE!</v>
      </c>
      <c r="K50" s="1" t="str">
        <f t="shared" si="8"/>
        <v/>
      </c>
      <c r="L50" s="1" t="e">
        <f t="shared" si="9"/>
        <v>#VALUE!</v>
      </c>
      <c r="M50" s="1" t="str">
        <f t="shared" si="15"/>
        <v/>
      </c>
      <c r="N50" s="1">
        <f t="shared" si="11"/>
        <v>3441.3372296636476</v>
      </c>
      <c r="S50"/>
    </row>
    <row r="51" spans="1:19" x14ac:dyDescent="0.25">
      <c r="A51" t="str">
        <f t="shared" si="13"/>
        <v/>
      </c>
      <c r="B51" s="7" t="str">
        <f t="shared" si="1"/>
        <v/>
      </c>
      <c r="C51" s="2">
        <v>41</v>
      </c>
      <c r="D51" s="1" t="str">
        <f t="shared" si="12"/>
        <v/>
      </c>
      <c r="E51" s="1" t="e">
        <f t="shared" si="2"/>
        <v>#VALUE!</v>
      </c>
      <c r="F51" s="1" t="str">
        <f t="shared" si="14"/>
        <v/>
      </c>
      <c r="G51" s="1" t="str">
        <f t="shared" si="4"/>
        <v/>
      </c>
      <c r="H51" s="1" t="e">
        <f t="shared" si="5"/>
        <v>#VALUE!</v>
      </c>
      <c r="I51" s="1" t="str">
        <f t="shared" si="6"/>
        <v/>
      </c>
      <c r="J51" s="1" t="e">
        <f t="shared" si="7"/>
        <v>#VALUE!</v>
      </c>
      <c r="K51" s="1" t="str">
        <f t="shared" si="8"/>
        <v/>
      </c>
      <c r="L51" s="1" t="e">
        <f t="shared" si="9"/>
        <v>#VALUE!</v>
      </c>
      <c r="M51" s="1" t="str">
        <f t="shared" si="15"/>
        <v/>
      </c>
      <c r="N51" s="1">
        <f t="shared" si="11"/>
        <v>3441.3372296636476</v>
      </c>
      <c r="S51"/>
    </row>
    <row r="52" spans="1:19" x14ac:dyDescent="0.25">
      <c r="A52" t="str">
        <f t="shared" si="13"/>
        <v/>
      </c>
      <c r="B52" s="7" t="str">
        <f t="shared" si="1"/>
        <v/>
      </c>
      <c r="C52" s="2">
        <v>42</v>
      </c>
      <c r="D52" s="1" t="str">
        <f t="shared" si="12"/>
        <v/>
      </c>
      <c r="E52" s="1" t="e">
        <f t="shared" si="2"/>
        <v>#VALUE!</v>
      </c>
      <c r="F52" s="1" t="str">
        <f t="shared" si="14"/>
        <v/>
      </c>
      <c r="G52" s="1" t="str">
        <f t="shared" si="4"/>
        <v/>
      </c>
      <c r="H52" s="1" t="e">
        <f t="shared" si="5"/>
        <v>#VALUE!</v>
      </c>
      <c r="I52" s="1" t="str">
        <f t="shared" si="6"/>
        <v/>
      </c>
      <c r="J52" s="1" t="e">
        <f t="shared" si="7"/>
        <v>#VALUE!</v>
      </c>
      <c r="K52" s="1" t="str">
        <f t="shared" si="8"/>
        <v/>
      </c>
      <c r="L52" s="1" t="e">
        <f t="shared" si="9"/>
        <v>#VALUE!</v>
      </c>
      <c r="M52" s="1" t="str">
        <f t="shared" si="15"/>
        <v/>
      </c>
      <c r="N52" s="1">
        <f t="shared" si="11"/>
        <v>3441.3372296636476</v>
      </c>
      <c r="S52"/>
    </row>
    <row r="53" spans="1:19" x14ac:dyDescent="0.25">
      <c r="A53" t="str">
        <f t="shared" si="13"/>
        <v/>
      </c>
      <c r="B53" s="7" t="str">
        <f t="shared" si="1"/>
        <v/>
      </c>
      <c r="C53" s="2">
        <v>43</v>
      </c>
      <c r="D53" s="1" t="str">
        <f t="shared" si="12"/>
        <v/>
      </c>
      <c r="E53" s="1" t="e">
        <f t="shared" si="2"/>
        <v>#VALUE!</v>
      </c>
      <c r="F53" s="1" t="str">
        <f t="shared" si="14"/>
        <v/>
      </c>
      <c r="G53" s="1" t="str">
        <f t="shared" si="4"/>
        <v/>
      </c>
      <c r="H53" s="1" t="e">
        <f t="shared" si="5"/>
        <v>#VALUE!</v>
      </c>
      <c r="I53" s="1" t="str">
        <f t="shared" si="6"/>
        <v/>
      </c>
      <c r="J53" s="1" t="e">
        <f t="shared" si="7"/>
        <v>#VALUE!</v>
      </c>
      <c r="K53" s="1" t="str">
        <f t="shared" si="8"/>
        <v/>
      </c>
      <c r="L53" s="1" t="e">
        <f t="shared" si="9"/>
        <v>#VALUE!</v>
      </c>
      <c r="M53" s="1" t="str">
        <f t="shared" si="15"/>
        <v/>
      </c>
      <c r="N53" s="1">
        <f t="shared" si="11"/>
        <v>3441.3372296636476</v>
      </c>
      <c r="S53"/>
    </row>
    <row r="54" spans="1:19" x14ac:dyDescent="0.25">
      <c r="A54" t="str">
        <f t="shared" si="13"/>
        <v/>
      </c>
      <c r="B54" s="7" t="str">
        <f t="shared" si="1"/>
        <v/>
      </c>
      <c r="C54" s="2">
        <v>44</v>
      </c>
      <c r="D54" s="1" t="str">
        <f t="shared" si="12"/>
        <v/>
      </c>
      <c r="E54" s="1" t="e">
        <f t="shared" si="2"/>
        <v>#VALUE!</v>
      </c>
      <c r="F54" s="1" t="str">
        <f t="shared" si="14"/>
        <v/>
      </c>
      <c r="G54" s="1" t="str">
        <f t="shared" si="4"/>
        <v/>
      </c>
      <c r="H54" s="1" t="e">
        <f t="shared" si="5"/>
        <v>#VALUE!</v>
      </c>
      <c r="I54" s="1" t="str">
        <f t="shared" si="6"/>
        <v/>
      </c>
      <c r="J54" s="1" t="e">
        <f t="shared" si="7"/>
        <v>#VALUE!</v>
      </c>
      <c r="K54" s="1" t="str">
        <f t="shared" si="8"/>
        <v/>
      </c>
      <c r="L54" s="1" t="e">
        <f t="shared" si="9"/>
        <v>#VALUE!</v>
      </c>
      <c r="M54" s="1" t="str">
        <f t="shared" si="15"/>
        <v/>
      </c>
      <c r="N54" s="1">
        <f t="shared" si="11"/>
        <v>3441.3372296636476</v>
      </c>
      <c r="S54"/>
    </row>
    <row r="55" spans="1:19" x14ac:dyDescent="0.25">
      <c r="A55" t="str">
        <f t="shared" si="13"/>
        <v/>
      </c>
      <c r="B55" s="7" t="str">
        <f t="shared" si="1"/>
        <v/>
      </c>
      <c r="C55" s="2">
        <v>45</v>
      </c>
      <c r="D55" s="1" t="str">
        <f t="shared" si="12"/>
        <v/>
      </c>
      <c r="E55" s="1" t="e">
        <f t="shared" si="2"/>
        <v>#VALUE!</v>
      </c>
      <c r="F55" s="1" t="str">
        <f t="shared" si="14"/>
        <v/>
      </c>
      <c r="G55" s="1" t="str">
        <f t="shared" si="4"/>
        <v/>
      </c>
      <c r="H55" s="1" t="e">
        <f t="shared" si="5"/>
        <v>#VALUE!</v>
      </c>
      <c r="I55" s="1" t="str">
        <f t="shared" si="6"/>
        <v/>
      </c>
      <c r="J55" s="1" t="e">
        <f t="shared" si="7"/>
        <v>#VALUE!</v>
      </c>
      <c r="K55" s="1" t="str">
        <f t="shared" si="8"/>
        <v/>
      </c>
      <c r="L55" s="1" t="e">
        <f t="shared" si="9"/>
        <v>#VALUE!</v>
      </c>
      <c r="M55" s="1" t="str">
        <f t="shared" si="15"/>
        <v/>
      </c>
      <c r="N55" s="1">
        <f t="shared" si="11"/>
        <v>3441.3372296636476</v>
      </c>
      <c r="S55"/>
    </row>
    <row r="56" spans="1:19" x14ac:dyDescent="0.25">
      <c r="A56" t="str">
        <f t="shared" si="13"/>
        <v/>
      </c>
      <c r="B56" s="7" t="str">
        <f t="shared" si="1"/>
        <v/>
      </c>
      <c r="C56" s="2">
        <v>46</v>
      </c>
      <c r="D56" s="1" t="str">
        <f t="shared" si="12"/>
        <v/>
      </c>
      <c r="E56" s="1" t="e">
        <f t="shared" si="2"/>
        <v>#VALUE!</v>
      </c>
      <c r="F56" s="1" t="str">
        <f t="shared" si="14"/>
        <v/>
      </c>
      <c r="G56" s="1" t="str">
        <f t="shared" si="4"/>
        <v/>
      </c>
      <c r="H56" s="1" t="e">
        <f t="shared" si="5"/>
        <v>#VALUE!</v>
      </c>
      <c r="I56" s="1" t="str">
        <f t="shared" si="6"/>
        <v/>
      </c>
      <c r="J56" s="1" t="e">
        <f t="shared" si="7"/>
        <v>#VALUE!</v>
      </c>
      <c r="K56" s="1" t="str">
        <f t="shared" si="8"/>
        <v/>
      </c>
      <c r="L56" s="1" t="e">
        <f t="shared" si="9"/>
        <v>#VALUE!</v>
      </c>
      <c r="M56" s="1" t="str">
        <f t="shared" si="15"/>
        <v/>
      </c>
      <c r="N56" s="1">
        <f t="shared" si="11"/>
        <v>3441.3372296636476</v>
      </c>
      <c r="S56"/>
    </row>
    <row r="57" spans="1:19" x14ac:dyDescent="0.25">
      <c r="A57" t="str">
        <f t="shared" si="13"/>
        <v/>
      </c>
      <c r="B57" s="7" t="str">
        <f t="shared" si="1"/>
        <v/>
      </c>
      <c r="C57" s="2">
        <v>47</v>
      </c>
      <c r="D57" s="1" t="str">
        <f t="shared" si="12"/>
        <v/>
      </c>
      <c r="E57" s="1" t="e">
        <f t="shared" si="2"/>
        <v>#VALUE!</v>
      </c>
      <c r="F57" s="1" t="str">
        <f t="shared" si="14"/>
        <v/>
      </c>
      <c r="G57" s="1" t="str">
        <f t="shared" si="4"/>
        <v/>
      </c>
      <c r="H57" s="1" t="e">
        <f t="shared" si="5"/>
        <v>#VALUE!</v>
      </c>
      <c r="I57" s="1" t="str">
        <f t="shared" si="6"/>
        <v/>
      </c>
      <c r="J57" s="1" t="e">
        <f t="shared" si="7"/>
        <v>#VALUE!</v>
      </c>
      <c r="K57" s="1" t="str">
        <f t="shared" si="8"/>
        <v/>
      </c>
      <c r="L57" s="1" t="e">
        <f t="shared" si="9"/>
        <v>#VALUE!</v>
      </c>
      <c r="M57" s="1" t="str">
        <f t="shared" si="15"/>
        <v/>
      </c>
      <c r="N57" s="1">
        <f t="shared" si="11"/>
        <v>3441.3372296636476</v>
      </c>
      <c r="S57"/>
    </row>
    <row r="58" spans="1:19" x14ac:dyDescent="0.25">
      <c r="A58" t="str">
        <f t="shared" si="13"/>
        <v/>
      </c>
      <c r="B58" s="7" t="str">
        <f t="shared" si="1"/>
        <v/>
      </c>
      <c r="C58" s="2">
        <v>48</v>
      </c>
      <c r="D58" s="1" t="str">
        <f t="shared" si="12"/>
        <v/>
      </c>
      <c r="E58" s="1" t="e">
        <f t="shared" si="2"/>
        <v>#VALUE!</v>
      </c>
      <c r="F58" s="1" t="str">
        <f t="shared" si="14"/>
        <v/>
      </c>
      <c r="G58" s="1" t="str">
        <f t="shared" si="4"/>
        <v/>
      </c>
      <c r="H58" s="1" t="e">
        <f t="shared" si="5"/>
        <v>#VALUE!</v>
      </c>
      <c r="I58" s="1" t="str">
        <f t="shared" si="6"/>
        <v/>
      </c>
      <c r="J58" s="1" t="e">
        <f t="shared" si="7"/>
        <v>#VALUE!</v>
      </c>
      <c r="K58" s="1" t="str">
        <f>IFERROR(IF(L58&gt;=0,I58*16%,""),"")</f>
        <v/>
      </c>
      <c r="L58" s="1" t="e">
        <f t="shared" si="9"/>
        <v>#VALUE!</v>
      </c>
      <c r="M58" s="1" t="str">
        <f t="shared" si="15"/>
        <v/>
      </c>
      <c r="N58" s="1">
        <f t="shared" si="11"/>
        <v>3441.3372296636476</v>
      </c>
      <c r="S58"/>
    </row>
    <row r="59" spans="1:19" x14ac:dyDescent="0.25">
      <c r="A59" t="str">
        <f t="shared" si="13"/>
        <v/>
      </c>
      <c r="B59" s="7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5"/>
        <v/>
      </c>
      <c r="N59" s="1">
        <f t="shared" si="11"/>
        <v>3441.3372296636476</v>
      </c>
      <c r="S59"/>
    </row>
    <row r="60" spans="1:19" x14ac:dyDescent="0.25">
      <c r="A60" t="str">
        <f t="shared" si="13"/>
        <v/>
      </c>
      <c r="B60" s="7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5"/>
        <v/>
      </c>
      <c r="N60" s="1">
        <f t="shared" si="11"/>
        <v>3441.3372296636476</v>
      </c>
      <c r="S60"/>
    </row>
    <row r="61" spans="1:19" x14ac:dyDescent="0.25">
      <c r="A61" t="str">
        <f t="shared" si="13"/>
        <v/>
      </c>
      <c r="B61" s="7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5"/>
        <v/>
      </c>
      <c r="N61" s="1">
        <f t="shared" si="11"/>
        <v>3441.3372296636476</v>
      </c>
      <c r="S61"/>
    </row>
    <row r="62" spans="1:19" x14ac:dyDescent="0.25">
      <c r="A62" t="str">
        <f t="shared" si="13"/>
        <v/>
      </c>
      <c r="B62" s="7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3441.3372296636476</v>
      </c>
      <c r="S62"/>
    </row>
    <row r="63" spans="1:19" x14ac:dyDescent="0.25">
      <c r="A63" t="str">
        <f t="shared" si="13"/>
        <v/>
      </c>
      <c r="B63" s="7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3441.3372296636476</v>
      </c>
      <c r="S63"/>
    </row>
    <row r="64" spans="1:19" x14ac:dyDescent="0.25">
      <c r="A64" t="str">
        <f t="shared" si="13"/>
        <v/>
      </c>
      <c r="B64" s="7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3441.3372296636476</v>
      </c>
      <c r="S64"/>
    </row>
    <row r="65" spans="1:19" x14ac:dyDescent="0.25">
      <c r="A65" t="str">
        <f t="shared" si="13"/>
        <v/>
      </c>
      <c r="B65" s="7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3441.3372296636476</v>
      </c>
      <c r="S65"/>
    </row>
    <row r="66" spans="1:19" x14ac:dyDescent="0.25">
      <c r="A66" t="str">
        <f t="shared" si="13"/>
        <v/>
      </c>
      <c r="B66" s="7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3441.3372296636476</v>
      </c>
      <c r="S66"/>
    </row>
    <row r="67" spans="1:19" x14ac:dyDescent="0.25">
      <c r="A67" t="str">
        <f t="shared" si="13"/>
        <v/>
      </c>
      <c r="B67" s="7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3441.3372296636476</v>
      </c>
      <c r="S67"/>
    </row>
    <row r="68" spans="1:19" x14ac:dyDescent="0.25">
      <c r="A68" t="str">
        <f t="shared" si="13"/>
        <v/>
      </c>
      <c r="B68" s="7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3441.3372296636476</v>
      </c>
      <c r="S68"/>
    </row>
    <row r="69" spans="1:19" x14ac:dyDescent="0.25">
      <c r="A69" t="str">
        <f t="shared" si="13"/>
        <v/>
      </c>
      <c r="B69" s="7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3441.3372296636476</v>
      </c>
      <c r="S69"/>
    </row>
    <row r="70" spans="1:19" x14ac:dyDescent="0.25">
      <c r="A70" t="str">
        <f t="shared" si="13"/>
        <v/>
      </c>
      <c r="B70" s="7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3441.3372296636476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>
      <formula1>$XFC$1:$XFC$4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INBURSA 1.96%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2024-04-16T15:52:52Z</cp:lastPrinted>
  <dcterms:created xsi:type="dcterms:W3CDTF">2022-04-20T18:00:31Z</dcterms:created>
  <dcterms:modified xsi:type="dcterms:W3CDTF">2025-09-05T16:38:21Z</dcterms:modified>
</cp:coreProperties>
</file>