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1600" windowHeight="9735" firstSheet="1" activeTab="1"/>
  </bookViews>
  <sheets>
    <sheet name="Hoja1" sheetId="11" state="hidden" r:id="rId1"/>
    <sheet name="ABONO A CAPITAL" sheetId="14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4" l="1"/>
  <c r="R8" i="14" l="1"/>
  <c r="R7" i="14"/>
  <c r="R4" i="14"/>
  <c r="E10" i="14" l="1"/>
  <c r="D10" i="14"/>
  <c r="B10" i="14" s="1"/>
  <c r="K5" i="14"/>
  <c r="D5" i="14" l="1"/>
  <c r="R6" i="14" s="1"/>
  <c r="J11" i="14"/>
  <c r="N67" i="14" l="1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N13" i="14"/>
  <c r="N21" i="14"/>
  <c r="N26" i="14"/>
  <c r="N63" i="14"/>
  <c r="N33" i="14"/>
  <c r="N54" i="14"/>
  <c r="N19" i="14"/>
  <c r="N56" i="14"/>
  <c r="I11" i="14"/>
  <c r="L11" i="14"/>
  <c r="R12" i="14" l="1"/>
  <c r="R15" i="14" s="1"/>
  <c r="K6" i="14"/>
  <c r="K7" i="14" s="1"/>
  <c r="R5" i="14"/>
  <c r="K11" i="14"/>
  <c r="H11" i="14"/>
  <c r="G11" i="14" s="1"/>
  <c r="E11" i="14" l="1"/>
  <c r="D11" i="14" s="1"/>
  <c r="J12" i="14" l="1"/>
  <c r="B11" i="14"/>
  <c r="I12" i="14" l="1"/>
  <c r="L12" i="14"/>
  <c r="H12" i="14" s="1"/>
  <c r="K12" i="14" l="1"/>
  <c r="G12" i="14"/>
  <c r="E12" i="14"/>
  <c r="D12" i="14" l="1"/>
  <c r="B12" i="14" l="1"/>
  <c r="J13" i="14"/>
  <c r="L13" i="14" l="1"/>
  <c r="H13" i="14" s="1"/>
  <c r="I13" i="14"/>
  <c r="G13" i="14" l="1"/>
  <c r="E13" i="14"/>
  <c r="K13" i="14"/>
  <c r="D13" i="14" l="1"/>
  <c r="B13" i="14" l="1"/>
  <c r="J14" i="14"/>
  <c r="I14" i="14" l="1"/>
  <c r="L14" i="14"/>
  <c r="H14" i="14" s="1"/>
  <c r="K14" i="14" l="1"/>
  <c r="G14" i="14"/>
  <c r="E14" i="14"/>
  <c r="D14" i="14" l="1"/>
  <c r="B14" i="14" l="1"/>
  <c r="J15" i="14"/>
  <c r="I15" i="14" l="1"/>
  <c r="L15" i="14"/>
  <c r="H15" i="14" s="1"/>
  <c r="K15" i="14" l="1"/>
  <c r="G15" i="14"/>
  <c r="E15" i="14"/>
  <c r="D15" i="14" l="1"/>
  <c r="B15" i="14" l="1"/>
  <c r="J16" i="14"/>
  <c r="I16" i="14" l="1"/>
  <c r="L16" i="14"/>
  <c r="H16" i="14" s="1"/>
  <c r="K16" i="14" l="1"/>
  <c r="G16" i="14"/>
  <c r="E16" i="14"/>
  <c r="D16" i="14" l="1"/>
  <c r="B16" i="14" l="1"/>
  <c r="J17" i="14"/>
  <c r="L17" i="14" l="1"/>
  <c r="H17" i="14" s="1"/>
  <c r="I17" i="14"/>
  <c r="G17" i="14" l="1"/>
  <c r="E17" i="14"/>
  <c r="K17" i="14"/>
  <c r="D17" i="14" l="1"/>
  <c r="B17" i="14" l="1"/>
  <c r="J18" i="14"/>
  <c r="I18" i="14" l="1"/>
  <c r="L18" i="14"/>
  <c r="K18" i="14" l="1"/>
  <c r="H18" i="14"/>
  <c r="G18" i="14" s="1"/>
  <c r="E18" i="14" l="1"/>
  <c r="D18" i="14" s="1"/>
  <c r="J19" i="14" l="1"/>
  <c r="B18" i="14"/>
  <c r="L19" i="14" l="1"/>
  <c r="H19" i="14" s="1"/>
  <c r="I19" i="14"/>
  <c r="G19" i="14" l="1"/>
  <c r="E19" i="14"/>
  <c r="K19" i="14"/>
  <c r="D19" i="14" l="1"/>
  <c r="B19" i="14" l="1"/>
  <c r="J20" i="14"/>
  <c r="L20" i="14" l="1"/>
  <c r="H20" i="14" s="1"/>
  <c r="I20" i="14"/>
  <c r="G20" i="14" l="1"/>
  <c r="E20" i="14"/>
  <c r="K20" i="14"/>
  <c r="D20" i="14" l="1"/>
  <c r="J21" i="14" l="1"/>
  <c r="B20" i="14"/>
  <c r="I21" i="14" l="1"/>
  <c r="L21" i="14"/>
  <c r="K21" i="14" l="1"/>
  <c r="H21" i="14"/>
  <c r="E21" i="14" s="1"/>
  <c r="G21" i="14" l="1"/>
  <c r="D21" i="14"/>
  <c r="J22" i="14" l="1"/>
  <c r="B21" i="14"/>
  <c r="L22" i="14" l="1"/>
  <c r="H22" i="14" s="1"/>
  <c r="I22" i="14"/>
  <c r="G22" i="14" l="1"/>
  <c r="E22" i="14"/>
  <c r="K22" i="14"/>
  <c r="D22" i="14" l="1"/>
  <c r="J23" i="14" l="1"/>
  <c r="B22" i="14"/>
  <c r="L23" i="14" l="1"/>
  <c r="H23" i="14" s="1"/>
  <c r="I23" i="14"/>
  <c r="G23" i="14" l="1"/>
  <c r="E23" i="14"/>
  <c r="K23" i="14"/>
  <c r="D23" i="14" l="1"/>
  <c r="J24" i="14" l="1"/>
  <c r="B23" i="14"/>
  <c r="L24" i="14" l="1"/>
  <c r="H24" i="14" s="1"/>
  <c r="I24" i="14"/>
  <c r="G24" i="14" l="1"/>
  <c r="E24" i="14"/>
  <c r="K24" i="14"/>
  <c r="D24" i="14" l="1"/>
  <c r="B24" i="14" l="1"/>
  <c r="J25" i="14"/>
  <c r="I25" i="14" l="1"/>
  <c r="L25" i="14"/>
  <c r="H25" i="14" s="1"/>
  <c r="K25" i="14" l="1"/>
  <c r="G25" i="14"/>
  <c r="E25" i="14"/>
  <c r="D25" i="14" l="1"/>
  <c r="B25" i="14" l="1"/>
  <c r="J26" i="14"/>
  <c r="I26" i="14" l="1"/>
  <c r="L26" i="14"/>
  <c r="K26" i="14" l="1"/>
  <c r="H26" i="14"/>
  <c r="G26" i="14" s="1"/>
  <c r="E26" i="14" l="1"/>
  <c r="D26" i="14" s="1"/>
  <c r="J27" i="14" l="1"/>
  <c r="B26" i="14"/>
  <c r="L27" i="14" l="1"/>
  <c r="H27" i="14" s="1"/>
  <c r="I27" i="14"/>
  <c r="G27" i="14" l="1"/>
  <c r="E27" i="14"/>
  <c r="K27" i="14"/>
  <c r="D27" i="14" l="1"/>
  <c r="B27" i="14" l="1"/>
  <c r="J28" i="14"/>
  <c r="L28" i="14" l="1"/>
  <c r="H28" i="14" s="1"/>
  <c r="I28" i="14"/>
  <c r="G28" i="14" l="1"/>
  <c r="E28" i="14"/>
  <c r="K28" i="14"/>
  <c r="D28" i="14" l="1"/>
  <c r="J29" i="14" l="1"/>
  <c r="B28" i="14"/>
  <c r="I29" i="14" l="1"/>
  <c r="L29" i="14"/>
  <c r="H29" i="14" s="1"/>
  <c r="K29" i="14" l="1"/>
  <c r="G29" i="14"/>
  <c r="E29" i="14"/>
  <c r="D29" i="14" l="1"/>
  <c r="B29" i="14" l="1"/>
  <c r="J30" i="14"/>
  <c r="L30" i="14" l="1"/>
  <c r="H30" i="14" s="1"/>
  <c r="I30" i="14"/>
  <c r="G30" i="14" l="1"/>
  <c r="E30" i="14"/>
  <c r="K30" i="14"/>
  <c r="D30" i="14" l="1"/>
  <c r="B30" i="14" l="1"/>
  <c r="J31" i="14"/>
  <c r="I31" i="14" l="1"/>
  <c r="L31" i="14"/>
  <c r="K31" i="14" l="1"/>
  <c r="H31" i="14"/>
  <c r="G31" i="14" s="1"/>
  <c r="E31" i="14" l="1"/>
  <c r="D31" i="14" s="1"/>
  <c r="J32" i="14" l="1"/>
  <c r="B31" i="14"/>
  <c r="L32" i="14" l="1"/>
  <c r="H32" i="14" s="1"/>
  <c r="I32" i="14"/>
  <c r="G32" i="14" l="1"/>
  <c r="E32" i="14"/>
  <c r="K32" i="14"/>
  <c r="D32" i="14" l="1"/>
  <c r="B32" i="14" l="1"/>
  <c r="J33" i="14"/>
  <c r="I33" i="14" l="1"/>
  <c r="L33" i="14"/>
  <c r="K33" i="14" l="1"/>
  <c r="H33" i="14"/>
  <c r="G33" i="14" s="1"/>
  <c r="E33" i="14" l="1"/>
  <c r="D33" i="14" s="1"/>
  <c r="J34" i="14" l="1"/>
  <c r="B33" i="14"/>
  <c r="I34" i="14" l="1"/>
  <c r="L34" i="14"/>
  <c r="K34" i="14" l="1"/>
  <c r="H34" i="14"/>
  <c r="G34" i="14" s="1"/>
  <c r="E34" i="14" l="1"/>
  <c r="D34" i="14" s="1"/>
  <c r="J35" i="14" l="1"/>
  <c r="B34" i="14"/>
  <c r="L35" i="14" l="1"/>
  <c r="H35" i="14" s="1"/>
  <c r="I35" i="14"/>
  <c r="G35" i="14" l="1"/>
  <c r="E35" i="14"/>
  <c r="K35" i="14"/>
  <c r="D35" i="14" l="1"/>
  <c r="B35" i="14" l="1"/>
  <c r="J36" i="14"/>
  <c r="L36" i="14" l="1"/>
  <c r="H36" i="14" s="1"/>
  <c r="I36" i="14"/>
  <c r="G36" i="14" l="1"/>
  <c r="E36" i="14"/>
  <c r="K36" i="14"/>
  <c r="D36" i="14" l="1"/>
  <c r="J37" i="14" l="1"/>
  <c r="B36" i="14"/>
  <c r="I37" i="14" l="1"/>
  <c r="L37" i="14"/>
  <c r="H37" i="14" s="1"/>
  <c r="K37" i="14" l="1"/>
  <c r="G37" i="14"/>
  <c r="E37" i="14"/>
  <c r="D37" i="14" l="1"/>
  <c r="B37" i="14" l="1"/>
  <c r="J38" i="14"/>
  <c r="L38" i="14" l="1"/>
  <c r="H38" i="14" s="1"/>
  <c r="I38" i="14"/>
  <c r="G38" i="14" l="1"/>
  <c r="E38" i="14"/>
  <c r="K38" i="14"/>
  <c r="D38" i="14" l="1"/>
  <c r="J39" i="14" l="1"/>
  <c r="B38" i="14"/>
  <c r="I39" i="14" l="1"/>
  <c r="L39" i="14"/>
  <c r="K39" i="14" l="1"/>
  <c r="H39" i="14"/>
  <c r="G39" i="14" s="1"/>
  <c r="E39" i="14" l="1"/>
  <c r="D39" i="14" s="1"/>
  <c r="J40" i="14" l="1"/>
  <c r="B39" i="14"/>
  <c r="L40" i="14" l="1"/>
  <c r="H40" i="14" s="1"/>
  <c r="I40" i="14"/>
  <c r="G40" i="14" l="1"/>
  <c r="E40" i="14"/>
  <c r="K40" i="14"/>
  <c r="D40" i="14" l="1"/>
  <c r="B40" i="14" l="1"/>
  <c r="J41" i="14"/>
  <c r="L41" i="14" l="1"/>
  <c r="H41" i="14" s="1"/>
  <c r="I41" i="14"/>
  <c r="G41" i="14" l="1"/>
  <c r="E41" i="14"/>
  <c r="K41" i="14"/>
  <c r="D41" i="14" l="1"/>
  <c r="J42" i="14" l="1"/>
  <c r="B41" i="14"/>
  <c r="I42" i="14" l="1"/>
  <c r="L42" i="14"/>
  <c r="K42" i="14" l="1"/>
  <c r="H42" i="14"/>
  <c r="G42" i="14" s="1"/>
  <c r="E42" i="14" l="1"/>
  <c r="D42" i="14" s="1"/>
  <c r="J43" i="14" l="1"/>
  <c r="B42" i="14"/>
  <c r="L43" i="14" l="1"/>
  <c r="H43" i="14" s="1"/>
  <c r="I43" i="14"/>
  <c r="G43" i="14" l="1"/>
  <c r="E43" i="14"/>
  <c r="K43" i="14"/>
  <c r="D43" i="14" l="1"/>
  <c r="B43" i="14" l="1"/>
  <c r="J44" i="14"/>
  <c r="L44" i="14" l="1"/>
  <c r="H44" i="14" s="1"/>
  <c r="I44" i="14"/>
  <c r="G44" i="14" l="1"/>
  <c r="E44" i="14"/>
  <c r="K44" i="14"/>
  <c r="D44" i="14" l="1"/>
  <c r="J45" i="14" l="1"/>
  <c r="B44" i="14"/>
  <c r="I45" i="14" l="1"/>
  <c r="L45" i="14"/>
  <c r="K45" i="14" l="1"/>
  <c r="H45" i="14"/>
  <c r="G45" i="14" s="1"/>
  <c r="E45" i="14" l="1"/>
  <c r="D45" i="14" s="1"/>
  <c r="B45" i="14" l="1"/>
  <c r="J46" i="14"/>
  <c r="L46" i="14" l="1"/>
  <c r="H46" i="14" s="1"/>
  <c r="I46" i="14"/>
  <c r="G46" i="14" l="1"/>
  <c r="E46" i="14"/>
  <c r="K46" i="14"/>
  <c r="D46" i="14" l="1"/>
  <c r="B46" i="14" l="1"/>
  <c r="J47" i="14"/>
  <c r="I47" i="14" l="1"/>
  <c r="L47" i="14"/>
  <c r="K47" i="14" l="1"/>
  <c r="H47" i="14"/>
  <c r="G47" i="14" s="1"/>
  <c r="E47" i="14" l="1"/>
  <c r="D47" i="14" s="1"/>
  <c r="J48" i="14" l="1"/>
  <c r="B47" i="14"/>
  <c r="L48" i="14" l="1"/>
  <c r="H48" i="14" s="1"/>
  <c r="I48" i="14"/>
  <c r="G48" i="14" l="1"/>
  <c r="E48" i="14"/>
  <c r="K48" i="14"/>
  <c r="D48" i="14" l="1"/>
  <c r="B48" i="14" l="1"/>
  <c r="J49" i="14"/>
  <c r="L49" i="14" l="1"/>
  <c r="H49" i="14" s="1"/>
  <c r="I49" i="14"/>
  <c r="G49" i="14" l="1"/>
  <c r="E49" i="14"/>
  <c r="K49" i="14"/>
  <c r="D49" i="14" l="1"/>
  <c r="J50" i="14" l="1"/>
  <c r="B49" i="14"/>
  <c r="I50" i="14" l="1"/>
  <c r="L50" i="14"/>
  <c r="H50" i="14" s="1"/>
  <c r="K50" i="14" l="1"/>
  <c r="G50" i="14"/>
  <c r="E50" i="14"/>
  <c r="D50" i="14" l="1"/>
  <c r="J51" i="14" l="1"/>
  <c r="B50" i="14"/>
  <c r="L51" i="14" l="1"/>
  <c r="H51" i="14" s="1"/>
  <c r="I51" i="14"/>
  <c r="G51" i="14" l="1"/>
  <c r="E51" i="14"/>
  <c r="K51" i="14"/>
  <c r="D51" i="14" l="1"/>
  <c r="B51" i="14" l="1"/>
  <c r="J52" i="14"/>
  <c r="L52" i="14" l="1"/>
  <c r="H52" i="14" s="1"/>
  <c r="I52" i="14"/>
  <c r="G52" i="14" l="1"/>
  <c r="E52" i="14"/>
  <c r="K52" i="14"/>
  <c r="D52" i="14" l="1"/>
  <c r="J53" i="14" l="1"/>
  <c r="B52" i="14"/>
  <c r="I53" i="14" l="1"/>
  <c r="L53" i="14"/>
  <c r="K53" i="14" l="1"/>
  <c r="H53" i="14"/>
  <c r="G53" i="14" s="1"/>
  <c r="E53" i="14" l="1"/>
  <c r="D53" i="14" s="1"/>
  <c r="B53" i="14" l="1"/>
  <c r="J54" i="14"/>
  <c r="L54" i="14" l="1"/>
  <c r="H54" i="14" s="1"/>
  <c r="I54" i="14"/>
  <c r="G54" i="14" l="1"/>
  <c r="E54" i="14"/>
  <c r="K54" i="14"/>
  <c r="D54" i="14" l="1"/>
  <c r="B54" i="14" l="1"/>
  <c r="J55" i="14"/>
  <c r="I55" i="14" l="1"/>
  <c r="L55" i="14"/>
  <c r="K55" i="14" l="1"/>
  <c r="H55" i="14"/>
  <c r="G55" i="14" s="1"/>
  <c r="E55" i="14" l="1"/>
  <c r="D55" i="14" s="1"/>
  <c r="J56" i="14" l="1"/>
  <c r="B55" i="14"/>
  <c r="L56" i="14" l="1"/>
  <c r="H56" i="14" s="1"/>
  <c r="I56" i="14"/>
  <c r="G56" i="14" l="1"/>
  <c r="E56" i="14"/>
  <c r="K56" i="14"/>
  <c r="D56" i="14" l="1"/>
  <c r="B56" i="14" l="1"/>
  <c r="J57" i="14"/>
  <c r="L57" i="14" l="1"/>
  <c r="H57" i="14" s="1"/>
  <c r="I57" i="14"/>
  <c r="G57" i="14" l="1"/>
  <c r="E57" i="14"/>
  <c r="K57" i="14"/>
  <c r="D57" i="14" l="1"/>
  <c r="J58" i="14" l="1"/>
  <c r="B57" i="14"/>
  <c r="I58" i="14" l="1"/>
  <c r="L58" i="14"/>
  <c r="K58" i="14" l="1"/>
  <c r="H58" i="14"/>
  <c r="G58" i="14" s="1"/>
  <c r="E58" i="14" l="1"/>
  <c r="D58" i="14" s="1"/>
  <c r="J59" i="14" l="1"/>
  <c r="B58" i="14"/>
  <c r="L59" i="14" l="1"/>
  <c r="H59" i="14" s="1"/>
  <c r="I59" i="14"/>
  <c r="G59" i="14" l="1"/>
  <c r="E59" i="14"/>
  <c r="K59" i="14"/>
  <c r="D59" i="14" l="1"/>
  <c r="B59" i="14" l="1"/>
  <c r="J60" i="14"/>
  <c r="L60" i="14" l="1"/>
  <c r="H60" i="14" s="1"/>
  <c r="I60" i="14"/>
  <c r="G60" i="14" l="1"/>
  <c r="E60" i="14"/>
  <c r="K60" i="14"/>
  <c r="D60" i="14" l="1"/>
  <c r="J61" i="14" l="1"/>
  <c r="B60" i="14"/>
  <c r="I61" i="14" l="1"/>
  <c r="L61" i="14"/>
  <c r="H61" i="14" s="1"/>
  <c r="G61" i="14" l="1"/>
  <c r="E61" i="14"/>
  <c r="K61" i="14"/>
  <c r="D61" i="14" l="1"/>
  <c r="B61" i="14" l="1"/>
  <c r="J62" i="14"/>
  <c r="L62" i="14" l="1"/>
  <c r="H62" i="14" s="1"/>
  <c r="I62" i="14"/>
  <c r="G62" i="14" l="1"/>
  <c r="E62" i="14"/>
  <c r="K62" i="14"/>
  <c r="D62" i="14" l="1"/>
  <c r="B62" i="14" l="1"/>
  <c r="J63" i="14"/>
  <c r="I63" i="14" l="1"/>
  <c r="L63" i="14"/>
  <c r="K63" i="14" l="1"/>
  <c r="H63" i="14"/>
  <c r="G63" i="14" s="1"/>
  <c r="E63" i="14" l="1"/>
  <c r="D63" i="14" s="1"/>
  <c r="J64" i="14" l="1"/>
  <c r="B63" i="14"/>
  <c r="L64" i="14" l="1"/>
  <c r="H64" i="14" s="1"/>
  <c r="I64" i="14"/>
  <c r="G64" i="14" l="1"/>
  <c r="E64" i="14"/>
  <c r="K64" i="14"/>
  <c r="D64" i="14" l="1"/>
  <c r="B64" i="14" l="1"/>
  <c r="J65" i="14"/>
  <c r="L65" i="14" l="1"/>
  <c r="H65" i="14" s="1"/>
  <c r="I65" i="14"/>
  <c r="G65" i="14" l="1"/>
  <c r="E65" i="14"/>
  <c r="K65" i="14"/>
  <c r="D65" i="14" l="1"/>
  <c r="J66" i="14" l="1"/>
  <c r="B65" i="14"/>
  <c r="I66" i="14" l="1"/>
  <c r="L66" i="14"/>
  <c r="K66" i="14" l="1"/>
  <c r="H66" i="14"/>
  <c r="E66" i="14" s="1"/>
  <c r="G66" i="14" l="1"/>
  <c r="D66" i="14"/>
  <c r="J67" i="14" l="1"/>
  <c r="B66" i="14"/>
  <c r="L67" i="14" l="1"/>
  <c r="H67" i="14" s="1"/>
  <c r="I67" i="14"/>
  <c r="G67" i="14" l="1"/>
  <c r="E67" i="14"/>
  <c r="K67" i="14"/>
  <c r="D67" i="14" l="1"/>
  <c r="B67" i="14" l="1"/>
  <c r="J68" i="14"/>
  <c r="L68" i="14" l="1"/>
  <c r="H68" i="14" s="1"/>
  <c r="I68" i="14"/>
  <c r="G68" i="14" l="1"/>
  <c r="E68" i="14"/>
  <c r="K68" i="14"/>
  <c r="D68" i="14" l="1"/>
  <c r="J69" i="14" l="1"/>
  <c r="B68" i="14"/>
  <c r="I69" i="14" l="1"/>
  <c r="L69" i="14"/>
  <c r="H69" i="14" s="1"/>
  <c r="G69" i="14" l="1"/>
  <c r="E69" i="14"/>
  <c r="K69" i="14"/>
  <c r="D69" i="14" l="1"/>
  <c r="B69" i="14" l="1"/>
  <c r="J70" i="14"/>
  <c r="L70" i="14" l="1"/>
  <c r="H70" i="14" s="1"/>
  <c r="I70" i="14"/>
  <c r="R19" i="14" s="1"/>
  <c r="G70" i="14" l="1"/>
  <c r="E70" i="14"/>
  <c r="D70" i="14" s="1"/>
  <c r="B70" i="14" s="1"/>
  <c r="R9" i="14" s="1"/>
  <c r="R10" i="14" s="1"/>
  <c r="K70" i="14"/>
  <c r="R14" i="14" l="1"/>
  <c r="R16" i="14" s="1"/>
  <c r="R20" i="14"/>
  <c r="A66" i="14"/>
  <c r="A58" i="14"/>
  <c r="A50" i="14"/>
  <c r="A42" i="14"/>
  <c r="A34" i="14"/>
  <c r="A69" i="14"/>
  <c r="A61" i="14"/>
  <c r="A53" i="14"/>
  <c r="A45" i="14"/>
  <c r="A37" i="14"/>
  <c r="A29" i="14"/>
  <c r="A21" i="14"/>
  <c r="A64" i="14"/>
  <c r="A56" i="14"/>
  <c r="A48" i="14"/>
  <c r="A40" i="14"/>
  <c r="A32" i="14"/>
  <c r="A24" i="14"/>
  <c r="A67" i="14"/>
  <c r="A59" i="14"/>
  <c r="A51" i="14"/>
  <c r="A43" i="14"/>
  <c r="A70" i="14"/>
  <c r="A62" i="14"/>
  <c r="A54" i="14"/>
  <c r="A46" i="14"/>
  <c r="A38" i="14"/>
  <c r="A30" i="14"/>
  <c r="A22" i="14"/>
  <c r="A65" i="14"/>
  <c r="A57" i="14"/>
  <c r="A49" i="14"/>
  <c r="A41" i="14"/>
  <c r="A33" i="14"/>
  <c r="A25" i="14"/>
  <c r="A68" i="14"/>
  <c r="A28" i="14"/>
  <c r="A63" i="14"/>
  <c r="A36" i="14"/>
  <c r="A23" i="14"/>
  <c r="A20" i="14"/>
  <c r="A16" i="14"/>
  <c r="A12" i="14"/>
  <c r="A60" i="14"/>
  <c r="A31" i="14"/>
  <c r="A55" i="14"/>
  <c r="A39" i="14"/>
  <c r="A19" i="14"/>
  <c r="A13" i="14"/>
  <c r="A17" i="14"/>
  <c r="A35" i="14"/>
  <c r="A52" i="14"/>
  <c r="A10" i="14"/>
  <c r="A47" i="14"/>
  <c r="A14" i="14"/>
  <c r="A44" i="14"/>
  <c r="A26" i="14"/>
  <c r="A27" i="14"/>
  <c r="A18" i="14"/>
  <c r="A15" i="14"/>
  <c r="A11" i="14"/>
  <c r="F63" i="14" l="1"/>
  <c r="M63" i="14" s="1"/>
  <c r="F65" i="14"/>
  <c r="M65" i="14" s="1"/>
  <c r="F43" i="14"/>
  <c r="M43" i="14" s="1"/>
  <c r="F56" i="14"/>
  <c r="M56" i="14" s="1"/>
  <c r="F69" i="14"/>
  <c r="M69" i="14" s="1"/>
  <c r="F42" i="14"/>
  <c r="M42" i="14" s="1"/>
  <c r="F11" i="14"/>
  <c r="F31" i="14"/>
  <c r="M31" i="14" s="1"/>
  <c r="F51" i="14"/>
  <c r="M51" i="14" s="1"/>
  <c r="F60" i="14"/>
  <c r="M60" i="14" s="1"/>
  <c r="F35" i="14"/>
  <c r="M35" i="14" s="1"/>
  <c r="F67" i="14"/>
  <c r="M67" i="14" s="1"/>
  <c r="F29" i="14"/>
  <c r="M29" i="14" s="1"/>
  <c r="F50" i="14"/>
  <c r="M50" i="14" s="1"/>
  <c r="F15" i="14"/>
  <c r="M15" i="14" s="1"/>
  <c r="F34" i="14"/>
  <c r="M34" i="14" s="1"/>
  <c r="F68" i="14"/>
  <c r="M68" i="14" s="1"/>
  <c r="F38" i="14"/>
  <c r="M38" i="14" s="1"/>
  <c r="F17" i="14"/>
  <c r="M17" i="14" s="1"/>
  <c r="F16" i="14"/>
  <c r="M16" i="14" s="1"/>
  <c r="F33" i="14"/>
  <c r="M33" i="14" s="1"/>
  <c r="F46" i="14"/>
  <c r="M46" i="14" s="1"/>
  <c r="F24" i="14"/>
  <c r="M24" i="14" s="1"/>
  <c r="F37" i="14"/>
  <c r="M37" i="14" s="1"/>
  <c r="F58" i="14"/>
  <c r="M58" i="14" s="1"/>
  <c r="F28" i="14"/>
  <c r="M28" i="14" s="1"/>
  <c r="F18" i="14"/>
  <c r="M18" i="14" s="1"/>
  <c r="F21" i="14"/>
  <c r="M21" i="14" s="1"/>
  <c r="F12" i="14"/>
  <c r="M12" i="14" s="1"/>
  <c r="F44" i="14"/>
  <c r="M44" i="14" s="1"/>
  <c r="F20" i="14"/>
  <c r="M20" i="14" s="1"/>
  <c r="F41" i="14"/>
  <c r="M41" i="14" s="1"/>
  <c r="F54" i="14"/>
  <c r="M54" i="14" s="1"/>
  <c r="F32" i="14"/>
  <c r="M32" i="14" s="1"/>
  <c r="F45" i="14"/>
  <c r="M45" i="14" s="1"/>
  <c r="F66" i="14"/>
  <c r="M66" i="14" s="1"/>
  <c r="F55" i="14"/>
  <c r="M55" i="14" s="1"/>
  <c r="F22" i="14"/>
  <c r="M22" i="14" s="1"/>
  <c r="F52" i="14"/>
  <c r="M52" i="14" s="1"/>
  <c r="F59" i="14"/>
  <c r="M59" i="14" s="1"/>
  <c r="F25" i="14"/>
  <c r="M25" i="14" s="1"/>
  <c r="F13" i="14"/>
  <c r="M13" i="14" s="1"/>
  <c r="F19" i="14"/>
  <c r="M19" i="14" s="1"/>
  <c r="F49" i="14"/>
  <c r="M49" i="14" s="1"/>
  <c r="F62" i="14"/>
  <c r="M62" i="14" s="1"/>
  <c r="F40" i="14"/>
  <c r="M40" i="14" s="1"/>
  <c r="F53" i="14"/>
  <c r="M53" i="14" s="1"/>
  <c r="F64" i="14"/>
  <c r="M64" i="14" s="1"/>
  <c r="F30" i="14"/>
  <c r="M30" i="14" s="1"/>
  <c r="F27" i="14"/>
  <c r="M27" i="14" s="1"/>
  <c r="F26" i="14"/>
  <c r="M26" i="14" s="1"/>
  <c r="F14" i="14"/>
  <c r="M14" i="14" s="1"/>
  <c r="F23" i="14"/>
  <c r="M23" i="14" s="1"/>
  <c r="F47" i="14"/>
  <c r="M47" i="14" s="1"/>
  <c r="F39" i="14"/>
  <c r="M39" i="14" s="1"/>
  <c r="F36" i="14"/>
  <c r="M36" i="14" s="1"/>
  <c r="F57" i="14"/>
  <c r="M57" i="14" s="1"/>
  <c r="F70" i="14"/>
  <c r="M70" i="14" s="1"/>
  <c r="F48" i="14"/>
  <c r="M48" i="14" s="1"/>
  <c r="F61" i="14"/>
  <c r="M61" i="14" s="1"/>
  <c r="R18" i="14" l="1"/>
  <c r="M11" i="14"/>
  <c r="R17" i="14" s="1"/>
  <c r="R11" i="14" l="1"/>
  <c r="R13" i="14" s="1"/>
  <c r="R21" i="14"/>
</calcChain>
</file>

<file path=xl/comments1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<sst xmlns="http://schemas.openxmlformats.org/spreadsheetml/2006/main" count="43" uniqueCount="40">
  <si>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</si>
  <si>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</si>
  <si>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</si>
  <si>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</si>
  <si>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</si>
  <si>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</si>
  <si>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</si>
  <si>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</si>
  <si>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</si>
  <si>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</si>
  <si>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</si>
  <si>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</si>
  <si>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</si>
  <si>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</si>
  <si>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</si>
  <si>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</si>
  <si>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</si>
  <si>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</si>
  <si>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</si>
  <si>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</si>
  <si>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</si>
  <si>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</si>
  <si>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</si>
  <si>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</si>
  <si>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</si>
  <si>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</si>
  <si>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</si>
  <si>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</si>
  <si>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</si>
  <si>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mensual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</si>
  <si>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</si>
  <si>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</si>
  <si>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</si>
  <si>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</si>
  <si>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</si>
  <si>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</si>
  <si>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</si>
  <si>
    <t>Capital</t>
  </si>
  <si>
    <t>Interes</t>
  </si>
  <si>
    <t>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</si>
</sst>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4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0" fontId="0" fillId="0" borderId="0" xfId="0" applyNumberFormat="1"/>
    <xf numFmtId="0" fontId="6" fillId="2" borderId="1" xfId="0" applyFont="1" applyFill="1" applyBorder="1" applyAlignment="1">
      <alignment horizontal="center" vertical="center" wrapText="1"/>
    </xf>
    <xf numFmtId="44" fontId="7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44" fontId="1" fillId="0" borderId="3" xfId="1" applyFont="1" applyBorder="1"/>
    <xf numFmtId="0" fontId="1" fillId="0" borderId="3" xfId="0" applyFont="1" applyBorder="1" applyAlignment="1">
      <alignment horizontal="center"/>
    </xf>
    <xf numFmtId="44" fontId="1" fillId="0" borderId="3" xfId="1" applyNumberFormat="1" applyFont="1" applyBorder="1"/>
    <xf numFmtId="44" fontId="1" fillId="0" borderId="3" xfId="0" applyNumberFormat="1" applyFont="1" applyBorder="1"/>
    <xf numFmtId="10" fontId="1" fillId="0" borderId="3" xfId="0" applyNumberFormat="1" applyFont="1" applyBorder="1" applyAlignment="1">
      <alignment horizontal="center"/>
    </xf>
    <xf numFmtId="0" fontId="6" fillId="7" borderId="1" xfId="0" applyFont="1" applyFill="1" applyBorder="1" applyAlignment="1">
      <alignment horizontal="center" vertical="center" wrapText="1"/>
    </xf>
    <xf numFmtId="44" fontId="0" fillId="0" borderId="0" xfId="1" applyNumberFormat="1" applyFont="1"/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44" fontId="6" fillId="6" borderId="1" xfId="0" applyNumberFormat="1" applyFont="1" applyFill="1" applyBorder="1" applyAlignment="1">
      <alignment horizontal="center" vertical="center"/>
    </xf>
    <xf numFmtId="44" fontId="8" fillId="6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2"/>
  <sheetViews>
    <sheetView showGridLines="0" tabSelected="1" zoomScale="115" zoomScaleNormal="115" workbookViewId="0">
      <selection activeCell="D3" sqref="D3"/>
    </sheetView>
  </sheetViews>
  <sheetFormatPr baseColWidth="10" defaultRowHeight="15" x14ac:dyDescent="0.25"/>
  <cols>
    <col min="1" max="1" width="13.85546875" bestFit="1" customWidth="1"/>
    <col min="2" max="2" width="13.42578125" style="6" hidden="1" customWidth="1"/>
    <col min="3" max="3" width="5.5703125" hidden="1" customWidth="1"/>
    <col min="4" max="4" width="17.7109375" bestFit="1" customWidth="1"/>
    <col min="5" max="5" width="14.140625" hidden="1" customWidth="1"/>
    <col min="6" max="6" width="17.7109375" bestFit="1" customWidth="1"/>
    <col min="7" max="7" width="17.7109375" hidden="1" customWidth="1"/>
    <col min="8" max="8" width="13.140625" hidden="1" customWidth="1"/>
    <col min="9" max="9" width="13.140625" customWidth="1"/>
    <col min="10" max="10" width="17.28515625" hidden="1" customWidth="1"/>
    <col min="11" max="11" width="17.28515625" customWidth="1"/>
    <col min="12" max="12" width="18.85546875" hidden="1" customWidth="1"/>
    <col min="13" max="13" width="18.85546875" customWidth="1"/>
    <col min="14" max="14" width="18.8554687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24</v>
      </c>
      <c r="XFD1" s="16">
        <v>2.164474452305239E-2</v>
      </c>
    </row>
    <row r="2" spans="1:19 16383:16384" x14ac:dyDescent="0.25">
      <c r="XFC2">
        <v>36</v>
      </c>
      <c r="XFD2" s="16">
        <v>2.164473138432238E-2</v>
      </c>
    </row>
    <row r="3" spans="1:19 16383:16384" x14ac:dyDescent="0.25">
      <c r="A3" s="29" t="s">
        <v>4</v>
      </c>
      <c r="D3" s="22">
        <v>150000</v>
      </c>
      <c r="Q3" s="33" t="s">
        <v>27</v>
      </c>
      <c r="R3" s="33"/>
      <c r="XFC3">
        <v>48</v>
      </c>
      <c r="XFD3" s="16">
        <v>2.164473224297523E-2</v>
      </c>
    </row>
    <row r="4" spans="1:19 16383:16384" ht="15.75" x14ac:dyDescent="0.25">
      <c r="A4" s="29" t="s">
        <v>29</v>
      </c>
      <c r="D4" s="23">
        <v>60</v>
      </c>
      <c r="F4" s="15"/>
      <c r="I4" s="3" t="s">
        <v>7</v>
      </c>
      <c r="K4" s="9">
        <f>VLOOKUP(D4,$XFC$1:$XFD$8,2,0)</f>
        <v>2.164474824733412E-2</v>
      </c>
      <c r="Q4" s="17" t="s">
        <v>31</v>
      </c>
      <c r="R4" s="18">
        <f>D3</f>
        <v>150000</v>
      </c>
      <c r="XFC4">
        <v>60</v>
      </c>
      <c r="XFD4" s="16">
        <v>2.164474824733412E-2</v>
      </c>
    </row>
    <row r="5" spans="1:19 16383:16384" ht="15.75" x14ac:dyDescent="0.25">
      <c r="A5" s="29" t="s">
        <v>5</v>
      </c>
      <c r="D5" s="24">
        <f>-PMT(K4,D4,D3,,0)</f>
        <v>4488.7350000000079</v>
      </c>
      <c r="I5" s="3" t="s">
        <v>8</v>
      </c>
      <c r="J5" s="11"/>
      <c r="K5" s="9">
        <f>K4/1.16</f>
        <v>1.865926573046045E-2</v>
      </c>
      <c r="Q5" s="12" t="s">
        <v>35</v>
      </c>
      <c r="R5" s="13">
        <f>D6</f>
        <v>269324.10000000044</v>
      </c>
    </row>
    <row r="6" spans="1:19 16383:16384" ht="15.75" x14ac:dyDescent="0.25">
      <c r="A6" s="29" t="s">
        <v>6</v>
      </c>
      <c r="D6" s="25">
        <f>D4*D5</f>
        <v>269324.10000000044</v>
      </c>
      <c r="I6" s="29" t="s">
        <v>28</v>
      </c>
      <c r="K6" s="26">
        <f>(D6-D3)/D3/D4</f>
        <v>1.3258233333333381E-2</v>
      </c>
      <c r="Q6" s="17" t="s">
        <v>32</v>
      </c>
      <c r="R6" s="18">
        <f>D5</f>
        <v>4488.7350000000079</v>
      </c>
    </row>
    <row r="7" spans="1:19 16383:16384" ht="15.75" x14ac:dyDescent="0.25">
      <c r="E7" s="1"/>
      <c r="I7" s="3" t="s">
        <v>14</v>
      </c>
      <c r="K7" s="9">
        <f>K6/1.16</f>
        <v>1.1429511494252916E-2</v>
      </c>
      <c r="Q7" s="12" t="s">
        <v>17</v>
      </c>
      <c r="R7" s="13">
        <f>SUM(O10:O133)</f>
        <v>20000</v>
      </c>
      <c r="S7" s="1"/>
    </row>
    <row r="8" spans="1:19 16383:16384" ht="15.75" x14ac:dyDescent="0.25">
      <c r="E8" s="1"/>
      <c r="Q8" s="17" t="s">
        <v>30</v>
      </c>
      <c r="R8" s="21">
        <f>D4</f>
        <v>60</v>
      </c>
      <c r="S8"/>
    </row>
    <row r="9" spans="1:19 16383:16384" ht="30" x14ac:dyDescent="0.25">
      <c r="A9" s="29" t="s">
        <v>0</v>
      </c>
      <c r="B9" s="29"/>
      <c r="C9" s="29" t="s">
        <v>9</v>
      </c>
      <c r="D9" s="29" t="s">
        <v>3</v>
      </c>
      <c r="E9" s="29" t="s">
        <v>10</v>
      </c>
      <c r="F9" s="30" t="s">
        <v>24</v>
      </c>
      <c r="G9" s="29" t="s">
        <v>17</v>
      </c>
      <c r="H9" s="29" t="s">
        <v>11</v>
      </c>
      <c r="I9" s="30" t="s">
        <v>25</v>
      </c>
      <c r="J9" s="29" t="s">
        <v>1</v>
      </c>
      <c r="K9" s="29" t="s">
        <v>13</v>
      </c>
      <c r="L9" s="29" t="s">
        <v>13</v>
      </c>
      <c r="M9" s="29" t="s">
        <v>2</v>
      </c>
      <c r="N9" s="29" t="s">
        <v>12</v>
      </c>
      <c r="O9" s="31" t="s">
        <v>26</v>
      </c>
      <c r="Q9" s="12" t="s">
        <v>20</v>
      </c>
      <c r="R9" s="19">
        <f>IFERROR(VLOOKUP("",$B$9:$C$70,2,0),MAX($C:$C))</f>
        <v>48</v>
      </c>
      <c r="S9"/>
    </row>
    <row r="10" spans="1:19 16383:16384" ht="15.75" x14ac:dyDescent="0.25">
      <c r="A10">
        <f t="shared" ref="A10:A41" si="0">IF(C10&lt;=$R$9,C10,"")</f>
        <v>0</v>
      </c>
      <c r="B10" s="7">
        <f t="shared" ref="B10:B70" si="1">D10</f>
        <v>150000</v>
      </c>
      <c r="C10" s="2">
        <v>0</v>
      </c>
      <c r="D10" s="1">
        <f>D3</f>
        <v>150000</v>
      </c>
      <c r="E10" s="1">
        <f>D3</f>
        <v>150000</v>
      </c>
      <c r="F10" s="1"/>
      <c r="G10" s="1"/>
      <c r="L10" s="5"/>
      <c r="M10" s="5"/>
      <c r="N10" s="1"/>
      <c r="Q10" s="17" t="s">
        <v>16</v>
      </c>
      <c r="R10" s="20">
        <f>D4-R9</f>
        <v>12</v>
      </c>
      <c r="S10" s="4"/>
    </row>
    <row r="11" spans="1:19 16383:16384" ht="15.75" x14ac:dyDescent="0.25">
      <c r="A11">
        <f t="shared" si="0"/>
        <v>1</v>
      </c>
      <c r="B11" s="7">
        <f t="shared" si="1"/>
        <v>148757.9772371001</v>
      </c>
      <c r="C11" s="2">
        <v>1</v>
      </c>
      <c r="D11" s="1">
        <f>IFERROR(IF(E11&gt;=0.1,E10-H11-O11,""),"")</f>
        <v>148757.9772371001</v>
      </c>
      <c r="E11" s="1">
        <f t="shared" ref="E11:E70" si="2">E10-H11-O11</f>
        <v>148757.9772371001</v>
      </c>
      <c r="F11" s="1">
        <f t="shared" ref="F11:F42" si="3">IFERROR(IF(A11&lt;$R$9,IFERROR(IF(H11&gt;=0,N11-J11-L11,""),""),IF(A11=$R$9,D10,"")),"")</f>
        <v>1242.0227628998896</v>
      </c>
      <c r="G11" s="1">
        <f t="shared" ref="G11:G70" si="4">IFERROR(IF(H11&gt;=0,N11-J11-L11,""),"")</f>
        <v>1242.0227628998896</v>
      </c>
      <c r="H11" s="1">
        <f t="shared" ref="H11:H70" si="5">N11-J11-L11</f>
        <v>1242.0227628998896</v>
      </c>
      <c r="I11" s="1">
        <f t="shared" ref="I11:I70" si="6">IFERROR(IF(J11&gt;=0,D10*$K$5,""),"")</f>
        <v>2798.8898595690675</v>
      </c>
      <c r="J11" s="1">
        <f t="shared" ref="J11:J70" si="7">D10*$K$5</f>
        <v>2798.8898595690675</v>
      </c>
      <c r="K11" s="1">
        <f t="shared" ref="K11:K70" si="8">IFERROR(IF(L11&gt;=0,I11*16%,""),"")</f>
        <v>447.82237753105079</v>
      </c>
      <c r="L11" s="1">
        <f t="shared" ref="L11:L70" si="9">J11*16%</f>
        <v>447.82237753105079</v>
      </c>
      <c r="M11" s="1">
        <f t="shared" ref="M11:M42" si="10">IFERROR(IF(A11&lt;$R$9,N11,F11+I11+K11),"")</f>
        <v>4488.7350000000079</v>
      </c>
      <c r="N11" s="4">
        <f t="shared" ref="N11:N70" si="11">$D$5</f>
        <v>4488.7350000000079</v>
      </c>
      <c r="P11" s="1"/>
      <c r="Q11" s="12" t="s">
        <v>15</v>
      </c>
      <c r="R11" s="13">
        <f>(R17-D3)/1.16</f>
        <v>71803.102685324149</v>
      </c>
      <c r="S11"/>
    </row>
    <row r="12" spans="1:19 16383:16384" ht="15.75" x14ac:dyDescent="0.25">
      <c r="A12">
        <f t="shared" si="0"/>
        <v>2</v>
      </c>
      <c r="B12" s="7">
        <f t="shared" si="1"/>
        <v>147489.07120417978</v>
      </c>
      <c r="C12" s="2">
        <v>2</v>
      </c>
      <c r="D12" s="1">
        <f t="shared" ref="D12:D70" si="12">IFERROR(IF(E12&gt;=0.1,E11-H12-O12,""),"")</f>
        <v>147489.07120417978</v>
      </c>
      <c r="E12" s="1">
        <f t="shared" si="2"/>
        <v>147489.07120417978</v>
      </c>
      <c r="F12" s="1">
        <f t="shared" si="3"/>
        <v>1268.906032920316</v>
      </c>
      <c r="G12" s="1">
        <f t="shared" si="4"/>
        <v>1268.906032920316</v>
      </c>
      <c r="H12" s="1">
        <f t="shared" si="5"/>
        <v>1268.906032920316</v>
      </c>
      <c r="I12" s="1">
        <f t="shared" si="6"/>
        <v>2775.7146267928379</v>
      </c>
      <c r="J12" s="1">
        <f t="shared" si="7"/>
        <v>2775.7146267928379</v>
      </c>
      <c r="K12" s="1">
        <f t="shared" si="8"/>
        <v>444.11434028685409</v>
      </c>
      <c r="L12" s="1">
        <f t="shared" si="9"/>
        <v>444.11434028685409</v>
      </c>
      <c r="M12" s="1">
        <f t="shared" si="10"/>
        <v>4488.7350000000079</v>
      </c>
      <c r="N12" s="1">
        <f t="shared" si="11"/>
        <v>4488.7350000000079</v>
      </c>
      <c r="P12" s="1"/>
      <c r="Q12" s="17" t="s">
        <v>22</v>
      </c>
      <c r="R12" s="18">
        <f>(D6-D3)/1.16</f>
        <v>102865.60344827625</v>
      </c>
      <c r="S12"/>
    </row>
    <row r="13" spans="1:19 16383:16384" ht="15.75" x14ac:dyDescent="0.25">
      <c r="A13">
        <f t="shared" si="0"/>
        <v>3</v>
      </c>
      <c r="B13" s="7">
        <f t="shared" si="1"/>
        <v>146192.70001962737</v>
      </c>
      <c r="C13" s="2">
        <v>3</v>
      </c>
      <c r="D13" s="1">
        <f t="shared" si="12"/>
        <v>146192.70001962737</v>
      </c>
      <c r="E13" s="1">
        <f t="shared" si="2"/>
        <v>146192.70001962737</v>
      </c>
      <c r="F13" s="1">
        <f t="shared" si="3"/>
        <v>1296.3711845524001</v>
      </c>
      <c r="G13" s="1">
        <f t="shared" si="4"/>
        <v>1296.3711845524001</v>
      </c>
      <c r="H13" s="1">
        <f t="shared" si="5"/>
        <v>1296.3711845524001</v>
      </c>
      <c r="I13" s="1">
        <f t="shared" si="6"/>
        <v>2752.0377719375929</v>
      </c>
      <c r="J13" s="1">
        <f t="shared" si="7"/>
        <v>2752.0377719375929</v>
      </c>
      <c r="K13" s="1">
        <f t="shared" si="8"/>
        <v>440.32604351001487</v>
      </c>
      <c r="L13" s="1">
        <f t="shared" si="9"/>
        <v>440.32604351001487</v>
      </c>
      <c r="M13" s="1">
        <f t="shared" si="10"/>
        <v>4488.7350000000079</v>
      </c>
      <c r="N13" s="1">
        <f t="shared" si="11"/>
        <v>4488.7350000000079</v>
      </c>
      <c r="O13" s="28"/>
      <c r="P13" s="1"/>
      <c r="Q13" s="30" t="s">
        <v>33</v>
      </c>
      <c r="R13" s="32">
        <f>R12-R11</f>
        <v>31062.500762952099</v>
      </c>
      <c r="S13"/>
    </row>
    <row r="14" spans="1:19 16383:16384" ht="15.75" x14ac:dyDescent="0.25">
      <c r="A14">
        <f t="shared" si="0"/>
        <v>4</v>
      </c>
      <c r="B14" s="7">
        <f t="shared" si="1"/>
        <v>144868.26920715024</v>
      </c>
      <c r="C14" s="2">
        <v>4</v>
      </c>
      <c r="D14" s="1">
        <f t="shared" si="12"/>
        <v>144868.26920715024</v>
      </c>
      <c r="E14" s="1">
        <f t="shared" si="2"/>
        <v>144868.26920715024</v>
      </c>
      <c r="F14" s="1">
        <f t="shared" si="3"/>
        <v>1324.4308124771353</v>
      </c>
      <c r="G14" s="1">
        <f t="shared" si="4"/>
        <v>1324.4308124771353</v>
      </c>
      <c r="H14" s="1">
        <f t="shared" si="5"/>
        <v>1324.4308124771353</v>
      </c>
      <c r="I14" s="1">
        <f t="shared" si="6"/>
        <v>2727.8484375197177</v>
      </c>
      <c r="J14" s="1">
        <f t="shared" si="7"/>
        <v>2727.8484375197177</v>
      </c>
      <c r="K14" s="1">
        <f t="shared" si="8"/>
        <v>436.45575000315483</v>
      </c>
      <c r="L14" s="1">
        <f t="shared" si="9"/>
        <v>436.45575000315483</v>
      </c>
      <c r="M14" s="1">
        <f t="shared" si="10"/>
        <v>4488.7350000000079</v>
      </c>
      <c r="N14" s="1">
        <f t="shared" si="11"/>
        <v>4488.7350000000079</v>
      </c>
      <c r="P14" s="1"/>
      <c r="Q14" s="14" t="s">
        <v>21</v>
      </c>
      <c r="R14" s="13">
        <f>SUM(K10:K70)</f>
        <v>11488.49642965183</v>
      </c>
      <c r="S14" s="10"/>
    </row>
    <row r="15" spans="1:19 16383:16384" ht="15.75" x14ac:dyDescent="0.25">
      <c r="A15">
        <f t="shared" si="0"/>
        <v>5</v>
      </c>
      <c r="B15" s="7">
        <f t="shared" si="1"/>
        <v>143515.17142316603</v>
      </c>
      <c r="C15" s="2">
        <v>5</v>
      </c>
      <c r="D15" s="1">
        <f t="shared" si="12"/>
        <v>143515.17142316603</v>
      </c>
      <c r="E15" s="1">
        <f t="shared" si="2"/>
        <v>143515.17142316603</v>
      </c>
      <c r="F15" s="1">
        <f t="shared" si="3"/>
        <v>1353.0977839842151</v>
      </c>
      <c r="G15" s="1">
        <f t="shared" si="4"/>
        <v>1353.0977839842151</v>
      </c>
      <c r="H15" s="1">
        <f t="shared" si="5"/>
        <v>1353.0977839842151</v>
      </c>
      <c r="I15" s="1">
        <f t="shared" si="6"/>
        <v>2703.1355310480972</v>
      </c>
      <c r="J15" s="1">
        <f t="shared" si="7"/>
        <v>2703.1355310480972</v>
      </c>
      <c r="K15" s="1">
        <f t="shared" si="8"/>
        <v>432.50168496769555</v>
      </c>
      <c r="L15" s="1">
        <f t="shared" si="9"/>
        <v>432.50168496769555</v>
      </c>
      <c r="M15" s="1">
        <f t="shared" si="10"/>
        <v>4488.7350000000079</v>
      </c>
      <c r="N15" s="1">
        <f t="shared" si="11"/>
        <v>4488.7350000000079</v>
      </c>
      <c r="P15" s="1"/>
      <c r="Q15" s="17" t="s">
        <v>23</v>
      </c>
      <c r="R15" s="18">
        <f>R12*16%</f>
        <v>16458.496551724202</v>
      </c>
    </row>
    <row r="16" spans="1:19 16383:16384" ht="15.75" x14ac:dyDescent="0.25">
      <c r="A16">
        <f t="shared" si="0"/>
        <v>6</v>
      </c>
      <c r="B16" s="7">
        <f t="shared" si="1"/>
        <v>122132.78617829346</v>
      </c>
      <c r="C16" s="2">
        <v>6</v>
      </c>
      <c r="D16" s="1">
        <f t="shared" si="12"/>
        <v>122132.78617829346</v>
      </c>
      <c r="E16" s="1">
        <f t="shared" si="2"/>
        <v>122132.78617829346</v>
      </c>
      <c r="F16" s="1">
        <f t="shared" si="3"/>
        <v>1382.3852448725788</v>
      </c>
      <c r="G16" s="1">
        <f t="shared" si="4"/>
        <v>1382.3852448725788</v>
      </c>
      <c r="H16" s="1">
        <f t="shared" si="5"/>
        <v>1382.3852448725788</v>
      </c>
      <c r="I16" s="1">
        <f t="shared" si="6"/>
        <v>2677.8877199374388</v>
      </c>
      <c r="J16" s="1">
        <f t="shared" si="7"/>
        <v>2677.8877199374388</v>
      </c>
      <c r="K16" s="1">
        <f t="shared" si="8"/>
        <v>428.46203518999022</v>
      </c>
      <c r="L16" s="1">
        <f t="shared" si="9"/>
        <v>428.46203518999022</v>
      </c>
      <c r="M16" s="1">
        <f t="shared" si="10"/>
        <v>4488.7350000000079</v>
      </c>
      <c r="N16" s="1">
        <f t="shared" si="11"/>
        <v>4488.7350000000079</v>
      </c>
      <c r="O16" s="1">
        <v>20000</v>
      </c>
      <c r="P16" s="1"/>
      <c r="Q16" s="29" t="s">
        <v>34</v>
      </c>
      <c r="R16" s="32">
        <f>R15-R14</f>
        <v>4970.0001220723716</v>
      </c>
    </row>
    <row r="17" spans="1:20" ht="15.75" x14ac:dyDescent="0.25">
      <c r="A17">
        <f t="shared" si="0"/>
        <v>7</v>
      </c>
      <c r="B17" s="7">
        <f t="shared" si="1"/>
        <v>120287.5845878681</v>
      </c>
      <c r="C17" s="2">
        <v>7</v>
      </c>
      <c r="D17" s="1">
        <f t="shared" si="12"/>
        <v>120287.5845878681</v>
      </c>
      <c r="E17" s="1">
        <f t="shared" si="2"/>
        <v>120287.5845878681</v>
      </c>
      <c r="F17" s="1">
        <f t="shared" si="3"/>
        <v>1845.2015904253572</v>
      </c>
      <c r="G17" s="1">
        <f t="shared" si="4"/>
        <v>1845.2015904253572</v>
      </c>
      <c r="H17" s="1">
        <f t="shared" si="5"/>
        <v>1845.2015904253572</v>
      </c>
      <c r="I17" s="1">
        <f t="shared" si="6"/>
        <v>2278.9081117022852</v>
      </c>
      <c r="J17" s="1">
        <f t="shared" si="7"/>
        <v>2278.9081117022852</v>
      </c>
      <c r="K17" s="1">
        <f t="shared" si="8"/>
        <v>364.62529787236565</v>
      </c>
      <c r="L17" s="1">
        <f t="shared" si="9"/>
        <v>364.62529787236565</v>
      </c>
      <c r="M17" s="1">
        <f t="shared" si="10"/>
        <v>4488.7350000000079</v>
      </c>
      <c r="N17" s="1">
        <f t="shared" si="11"/>
        <v>4488.7350000000079</v>
      </c>
      <c r="P17" s="1"/>
      <c r="Q17" s="12" t="s">
        <v>19</v>
      </c>
      <c r="R17" s="13">
        <f>SUM(M:M)+SUM(O:O)</f>
        <v>233291.59911497601</v>
      </c>
    </row>
    <row r="18" spans="1:20" ht="15.75" x14ac:dyDescent="0.25">
      <c r="A18">
        <f t="shared" si="0"/>
        <v>8</v>
      </c>
      <c r="B18" s="7">
        <f t="shared" si="1"/>
        <v>118402.44407355241</v>
      </c>
      <c r="C18" s="2">
        <v>8</v>
      </c>
      <c r="D18" s="1">
        <f t="shared" si="12"/>
        <v>118402.44407355241</v>
      </c>
      <c r="E18" s="1">
        <f t="shared" si="2"/>
        <v>118402.44407355241</v>
      </c>
      <c r="F18" s="1">
        <f t="shared" si="3"/>
        <v>1885.1405143156949</v>
      </c>
      <c r="G18" s="1">
        <f t="shared" si="4"/>
        <v>1885.1405143156949</v>
      </c>
      <c r="H18" s="1">
        <f t="shared" si="5"/>
        <v>1885.1405143156949</v>
      </c>
      <c r="I18" s="1">
        <f t="shared" si="6"/>
        <v>2244.4780049002698</v>
      </c>
      <c r="J18" s="1">
        <f t="shared" si="7"/>
        <v>2244.4780049002698</v>
      </c>
      <c r="K18" s="1">
        <f t="shared" si="8"/>
        <v>359.11648078404318</v>
      </c>
      <c r="L18" s="1">
        <f t="shared" si="9"/>
        <v>359.11648078404318</v>
      </c>
      <c r="M18" s="1">
        <f t="shared" si="10"/>
        <v>4488.7350000000079</v>
      </c>
      <c r="N18" s="1">
        <f t="shared" si="11"/>
        <v>4488.7350000000079</v>
      </c>
      <c r="P18" s="1"/>
      <c r="Q18" s="27" t="s">
        <v>37</v>
      </c>
      <c r="R18" s="18">
        <f>SUM(F10:F70)+SUM(O10:O70)</f>
        <v>150000</v>
      </c>
      <c r="S18"/>
    </row>
    <row r="19" spans="1:20" ht="15.75" x14ac:dyDescent="0.25">
      <c r="A19">
        <f t="shared" si="0"/>
        <v>9</v>
      </c>
      <c r="B19" s="7">
        <f t="shared" si="1"/>
        <v>116476.5001673935</v>
      </c>
      <c r="C19" s="2">
        <v>9</v>
      </c>
      <c r="D19" s="1">
        <f t="shared" si="12"/>
        <v>116476.5001673935</v>
      </c>
      <c r="E19" s="1">
        <f t="shared" si="2"/>
        <v>116476.5001673935</v>
      </c>
      <c r="F19" s="1">
        <f t="shared" si="3"/>
        <v>1925.9439061589076</v>
      </c>
      <c r="G19" s="1">
        <f t="shared" si="4"/>
        <v>1925.9439061589076</v>
      </c>
      <c r="H19" s="1">
        <f t="shared" si="5"/>
        <v>1925.9439061589076</v>
      </c>
      <c r="I19" s="1">
        <f t="shared" si="6"/>
        <v>2209.3026671043967</v>
      </c>
      <c r="J19" s="1">
        <f t="shared" si="7"/>
        <v>2209.3026671043967</v>
      </c>
      <c r="K19" s="1">
        <f t="shared" si="8"/>
        <v>353.4884267367035</v>
      </c>
      <c r="L19" s="1">
        <f t="shared" si="9"/>
        <v>353.4884267367035</v>
      </c>
      <c r="M19" s="1">
        <f t="shared" si="10"/>
        <v>4488.7350000000079</v>
      </c>
      <c r="N19" s="1">
        <f t="shared" si="11"/>
        <v>4488.7350000000079</v>
      </c>
      <c r="P19" s="1"/>
      <c r="Q19" s="27" t="s">
        <v>38</v>
      </c>
      <c r="R19" s="18">
        <f>SUM(I10:I70)</f>
        <v>71803.102685324004</v>
      </c>
      <c r="S19"/>
    </row>
    <row r="20" spans="1:20" ht="15.75" x14ac:dyDescent="0.25">
      <c r="A20">
        <f t="shared" si="0"/>
        <v>10</v>
      </c>
      <c r="B20" s="7">
        <f t="shared" si="1"/>
        <v>114508.8696902473</v>
      </c>
      <c r="C20" s="2">
        <v>10</v>
      </c>
      <c r="D20" s="1">
        <f t="shared" si="12"/>
        <v>114508.8696902473</v>
      </c>
      <c r="E20" s="1">
        <f t="shared" si="2"/>
        <v>114508.8696902473</v>
      </c>
      <c r="F20" s="1">
        <f t="shared" si="3"/>
        <v>1967.6304771462048</v>
      </c>
      <c r="G20" s="1">
        <f t="shared" si="4"/>
        <v>1967.6304771462048</v>
      </c>
      <c r="H20" s="1">
        <f t="shared" si="5"/>
        <v>1967.6304771462048</v>
      </c>
      <c r="I20" s="1">
        <f t="shared" si="6"/>
        <v>2173.3659679774164</v>
      </c>
      <c r="J20" s="1">
        <f t="shared" si="7"/>
        <v>2173.3659679774164</v>
      </c>
      <c r="K20" s="1">
        <f t="shared" si="8"/>
        <v>347.73855487638662</v>
      </c>
      <c r="L20" s="1">
        <f t="shared" si="9"/>
        <v>347.73855487638662</v>
      </c>
      <c r="M20" s="1">
        <f t="shared" si="10"/>
        <v>4488.7350000000079</v>
      </c>
      <c r="N20" s="1">
        <f t="shared" si="11"/>
        <v>4488.7350000000079</v>
      </c>
      <c r="O20" s="28"/>
      <c r="P20" s="1"/>
      <c r="Q20" s="27" t="s">
        <v>39</v>
      </c>
      <c r="R20" s="18">
        <f>SUM(K10:K70)</f>
        <v>11488.49642965183</v>
      </c>
      <c r="S20" s="1"/>
      <c r="T20" s="1"/>
    </row>
    <row r="21" spans="1:20" ht="15.75" x14ac:dyDescent="0.25">
      <c r="A21">
        <f t="shared" si="0"/>
        <v>11</v>
      </c>
      <c r="B21" s="7">
        <f t="shared" si="1"/>
        <v>112498.65034677948</v>
      </c>
      <c r="C21" s="2">
        <v>11</v>
      </c>
      <c r="D21" s="1">
        <f t="shared" si="12"/>
        <v>112498.65034677948</v>
      </c>
      <c r="E21" s="1">
        <f t="shared" si="2"/>
        <v>112498.65034677948</v>
      </c>
      <c r="F21" s="1">
        <f t="shared" si="3"/>
        <v>2010.2193434678161</v>
      </c>
      <c r="G21" s="1">
        <f t="shared" si="4"/>
        <v>2010.2193434678161</v>
      </c>
      <c r="H21" s="1">
        <f t="shared" si="5"/>
        <v>2010.2193434678161</v>
      </c>
      <c r="I21" s="1">
        <f t="shared" si="6"/>
        <v>2136.6514280449928</v>
      </c>
      <c r="J21" s="1">
        <f t="shared" si="7"/>
        <v>2136.6514280449928</v>
      </c>
      <c r="K21" s="1">
        <f t="shared" si="8"/>
        <v>341.86422848719889</v>
      </c>
      <c r="L21" s="1">
        <f t="shared" si="9"/>
        <v>341.86422848719889</v>
      </c>
      <c r="M21" s="1">
        <f t="shared" si="10"/>
        <v>4488.7350000000079</v>
      </c>
      <c r="N21" s="1">
        <f t="shared" si="11"/>
        <v>4488.7350000000079</v>
      </c>
      <c r="P21" s="1"/>
      <c r="Q21" s="29" t="s">
        <v>36</v>
      </c>
      <c r="R21" s="32">
        <f>R5-R17</f>
        <v>36032.500885024434</v>
      </c>
      <c r="S21" s="1"/>
      <c r="T21" s="1"/>
    </row>
    <row r="22" spans="1:20" x14ac:dyDescent="0.25">
      <c r="A22">
        <f t="shared" si="0"/>
        <v>12</v>
      </c>
      <c r="B22" s="7">
        <f t="shared" si="1"/>
        <v>110444.92031170038</v>
      </c>
      <c r="C22" s="2">
        <v>12</v>
      </c>
      <c r="D22" s="1">
        <f t="shared" si="12"/>
        <v>110444.92031170038</v>
      </c>
      <c r="E22" s="1">
        <f t="shared" si="2"/>
        <v>110444.92031170038</v>
      </c>
      <c r="F22" s="1">
        <f t="shared" si="3"/>
        <v>2053.7300350790983</v>
      </c>
      <c r="G22" s="1">
        <f t="shared" si="4"/>
        <v>2053.7300350790983</v>
      </c>
      <c r="H22" s="1">
        <f t="shared" si="5"/>
        <v>2053.7300350790983</v>
      </c>
      <c r="I22" s="1">
        <f t="shared" si="6"/>
        <v>2099.1422111387151</v>
      </c>
      <c r="J22" s="1">
        <f t="shared" si="7"/>
        <v>2099.1422111387151</v>
      </c>
      <c r="K22" s="1">
        <f t="shared" si="8"/>
        <v>335.86275378219443</v>
      </c>
      <c r="L22" s="1">
        <f t="shared" si="9"/>
        <v>335.86275378219443</v>
      </c>
      <c r="M22" s="1">
        <f t="shared" si="10"/>
        <v>4488.7350000000079</v>
      </c>
      <c r="N22" s="1">
        <f t="shared" si="11"/>
        <v>4488.7350000000079</v>
      </c>
      <c r="O22" s="28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108346.737807044</v>
      </c>
      <c r="C23" s="2">
        <v>13</v>
      </c>
      <c r="D23" s="1">
        <f t="shared" si="12"/>
        <v>108346.737807044</v>
      </c>
      <c r="E23" s="1">
        <f t="shared" si="2"/>
        <v>108346.737807044</v>
      </c>
      <c r="F23" s="1">
        <f t="shared" si="3"/>
        <v>2098.182504656374</v>
      </c>
      <c r="G23" s="1">
        <f t="shared" si="4"/>
        <v>2098.182504656374</v>
      </c>
      <c r="H23" s="1">
        <f t="shared" si="5"/>
        <v>2098.182504656374</v>
      </c>
      <c r="I23" s="1">
        <f t="shared" si="6"/>
        <v>2060.8211166755464</v>
      </c>
      <c r="J23" s="1">
        <f t="shared" si="7"/>
        <v>2060.8211166755464</v>
      </c>
      <c r="K23" s="1">
        <f t="shared" si="8"/>
        <v>329.73137866808742</v>
      </c>
      <c r="L23" s="1">
        <f t="shared" si="9"/>
        <v>329.73137866808742</v>
      </c>
      <c r="M23" s="1">
        <f t="shared" si="10"/>
        <v>4488.7350000000079</v>
      </c>
      <c r="N23" s="1">
        <f t="shared" si="11"/>
        <v>4488.7350000000079</v>
      </c>
      <c r="P23" s="1"/>
      <c r="S23"/>
    </row>
    <row r="24" spans="1:20" x14ac:dyDescent="0.25">
      <c r="A24">
        <f t="shared" si="0"/>
        <v>14</v>
      </c>
      <c r="B24" s="7">
        <f t="shared" si="1"/>
        <v>106203.14067029738</v>
      </c>
      <c r="C24" s="2">
        <v>14</v>
      </c>
      <c r="D24" s="1">
        <f t="shared" si="12"/>
        <v>106203.14067029738</v>
      </c>
      <c r="E24" s="1">
        <f t="shared" si="2"/>
        <v>106203.14067029738</v>
      </c>
      <c r="F24" s="1">
        <f t="shared" si="3"/>
        <v>2143.5971367466227</v>
      </c>
      <c r="G24" s="1">
        <f t="shared" si="4"/>
        <v>2143.5971367466227</v>
      </c>
      <c r="H24" s="1">
        <f t="shared" si="5"/>
        <v>2143.5971367466227</v>
      </c>
      <c r="I24" s="1">
        <f t="shared" si="6"/>
        <v>2021.6705717701598</v>
      </c>
      <c r="J24" s="1">
        <f t="shared" si="7"/>
        <v>2021.6705717701598</v>
      </c>
      <c r="K24" s="1">
        <f t="shared" si="8"/>
        <v>323.46729148322555</v>
      </c>
      <c r="L24" s="1">
        <f t="shared" si="9"/>
        <v>323.46729148322555</v>
      </c>
      <c r="M24" s="1">
        <f t="shared" si="10"/>
        <v>4488.7350000000079</v>
      </c>
      <c r="N24" s="1">
        <f t="shared" si="11"/>
        <v>4488.7350000000079</v>
      </c>
      <c r="P24" s="1"/>
      <c r="S24"/>
    </row>
    <row r="25" spans="1:20" x14ac:dyDescent="0.25">
      <c r="A25">
        <f t="shared" si="0"/>
        <v>15</v>
      </c>
      <c r="B25" s="7">
        <f t="shared" si="1"/>
        <v>104013.14591318216</v>
      </c>
      <c r="C25" s="2">
        <v>15</v>
      </c>
      <c r="D25" s="1">
        <f t="shared" si="12"/>
        <v>104013.14591318216</v>
      </c>
      <c r="E25" s="1">
        <f t="shared" si="2"/>
        <v>104013.14591318216</v>
      </c>
      <c r="F25" s="1">
        <f t="shared" si="3"/>
        <v>2189.9947571152093</v>
      </c>
      <c r="G25" s="1">
        <f t="shared" si="4"/>
        <v>2189.9947571152093</v>
      </c>
      <c r="H25" s="1">
        <f t="shared" si="5"/>
        <v>2189.9947571152093</v>
      </c>
      <c r="I25" s="1">
        <f t="shared" si="6"/>
        <v>1981.6726231765504</v>
      </c>
      <c r="J25" s="1">
        <f t="shared" si="7"/>
        <v>1981.6726231765504</v>
      </c>
      <c r="K25" s="1">
        <f t="shared" si="8"/>
        <v>317.06761970824806</v>
      </c>
      <c r="L25" s="1">
        <f t="shared" si="9"/>
        <v>317.06761970824806</v>
      </c>
      <c r="M25" s="1">
        <f t="shared" si="10"/>
        <v>4488.7350000000079</v>
      </c>
      <c r="N25" s="1">
        <f t="shared" si="11"/>
        <v>4488.7350000000079</v>
      </c>
      <c r="P25" s="1"/>
      <c r="S25"/>
    </row>
    <row r="26" spans="1:20" x14ac:dyDescent="0.25">
      <c r="A26">
        <f t="shared" si="0"/>
        <v>16</v>
      </c>
      <c r="B26" s="7">
        <f t="shared" si="1"/>
        <v>101775.74927088621</v>
      </c>
      <c r="C26" s="2">
        <v>16</v>
      </c>
      <c r="D26" s="1">
        <f t="shared" si="12"/>
        <v>101775.74927088621</v>
      </c>
      <c r="E26" s="1">
        <f t="shared" si="2"/>
        <v>101775.74927088621</v>
      </c>
      <c r="F26" s="1">
        <f t="shared" si="3"/>
        <v>2237.3966422959497</v>
      </c>
      <c r="G26" s="1">
        <f t="shared" si="4"/>
        <v>2237.3966422959497</v>
      </c>
      <c r="H26" s="1">
        <f t="shared" si="5"/>
        <v>2237.3966422959497</v>
      </c>
      <c r="I26" s="1">
        <f t="shared" si="6"/>
        <v>1940.8089290552223</v>
      </c>
      <c r="J26" s="1">
        <f t="shared" si="7"/>
        <v>1940.8089290552223</v>
      </c>
      <c r="K26" s="1">
        <f t="shared" si="8"/>
        <v>310.52942864883556</v>
      </c>
      <c r="L26" s="1">
        <f t="shared" si="9"/>
        <v>310.52942864883556</v>
      </c>
      <c r="M26" s="1">
        <f t="shared" si="10"/>
        <v>4488.7350000000079</v>
      </c>
      <c r="N26" s="1">
        <f t="shared" si="11"/>
        <v>4488.7350000000079</v>
      </c>
      <c r="P26" s="1"/>
      <c r="S26"/>
    </row>
    <row r="27" spans="1:20" x14ac:dyDescent="0.25">
      <c r="A27">
        <f t="shared" si="0"/>
        <v>17</v>
      </c>
      <c r="B27" s="7">
        <f t="shared" si="1"/>
        <v>99489.924741538329</v>
      </c>
      <c r="C27" s="2">
        <v>17</v>
      </c>
      <c r="D27" s="1">
        <f t="shared" si="12"/>
        <v>99489.924741538329</v>
      </c>
      <c r="E27" s="1">
        <f t="shared" si="2"/>
        <v>99489.924741538329</v>
      </c>
      <c r="F27" s="1">
        <f t="shared" si="3"/>
        <v>2285.8245293478767</v>
      </c>
      <c r="G27" s="1">
        <f t="shared" si="4"/>
        <v>2285.8245293478767</v>
      </c>
      <c r="H27" s="1">
        <f t="shared" si="5"/>
        <v>2285.8245293478767</v>
      </c>
      <c r="I27" s="1">
        <f t="shared" si="6"/>
        <v>1899.0607505621822</v>
      </c>
      <c r="J27" s="1">
        <f t="shared" si="7"/>
        <v>1899.0607505621822</v>
      </c>
      <c r="K27" s="1">
        <f t="shared" si="8"/>
        <v>303.84972008994913</v>
      </c>
      <c r="L27" s="1">
        <f t="shared" si="9"/>
        <v>303.84972008994913</v>
      </c>
      <c r="M27" s="1">
        <f t="shared" si="10"/>
        <v>4488.7350000000079</v>
      </c>
      <c r="N27" s="1">
        <f t="shared" si="11"/>
        <v>4488.7350000000079</v>
      </c>
      <c r="P27" s="1"/>
      <c r="S27"/>
    </row>
    <row r="28" spans="1:20" x14ac:dyDescent="0.25">
      <c r="A28">
        <f t="shared" si="0"/>
        <v>18</v>
      </c>
      <c r="B28" s="7">
        <f t="shared" si="1"/>
        <v>97154.624115715138</v>
      </c>
      <c r="C28" s="2">
        <v>18</v>
      </c>
      <c r="D28" s="1">
        <f t="shared" si="12"/>
        <v>97154.624115715138</v>
      </c>
      <c r="E28" s="1">
        <f t="shared" si="2"/>
        <v>97154.624115715138</v>
      </c>
      <c r="F28" s="1">
        <f t="shared" si="3"/>
        <v>2335.3006258231926</v>
      </c>
      <c r="G28" s="1">
        <f t="shared" si="4"/>
        <v>2335.3006258231926</v>
      </c>
      <c r="H28" s="1">
        <f t="shared" si="5"/>
        <v>2335.3006258231926</v>
      </c>
      <c r="I28" s="1">
        <f t="shared" si="6"/>
        <v>1856.4089432558753</v>
      </c>
      <c r="J28" s="1">
        <f t="shared" si="7"/>
        <v>1856.4089432558753</v>
      </c>
      <c r="K28" s="1">
        <f t="shared" si="8"/>
        <v>297.02543092094004</v>
      </c>
      <c r="L28" s="1">
        <f t="shared" si="9"/>
        <v>297.02543092094004</v>
      </c>
      <c r="M28" s="1">
        <f t="shared" si="10"/>
        <v>4488.7350000000079</v>
      </c>
      <c r="N28" s="1">
        <f t="shared" si="11"/>
        <v>4488.7350000000079</v>
      </c>
      <c r="O28" s="28"/>
      <c r="P28" s="1"/>
      <c r="S28"/>
    </row>
    <row r="29" spans="1:20" x14ac:dyDescent="0.25">
      <c r="A29">
        <f t="shared" si="0"/>
        <v>19</v>
      </c>
      <c r="B29" s="7">
        <f t="shared" si="1"/>
        <v>94768.776495764163</v>
      </c>
      <c r="C29" s="2">
        <v>19</v>
      </c>
      <c r="D29" s="1">
        <f t="shared" si="12"/>
        <v>94768.776495764163</v>
      </c>
      <c r="E29" s="1">
        <f t="shared" si="2"/>
        <v>94768.776495764163</v>
      </c>
      <c r="F29" s="1">
        <f t="shared" si="3"/>
        <v>2385.8476199509773</v>
      </c>
      <c r="G29" s="1">
        <f t="shared" si="4"/>
        <v>2385.8476199509773</v>
      </c>
      <c r="H29" s="1">
        <f t="shared" si="5"/>
        <v>2385.8476199509773</v>
      </c>
      <c r="I29" s="1">
        <f t="shared" si="6"/>
        <v>1812.8339483181298</v>
      </c>
      <c r="J29" s="1">
        <f t="shared" si="7"/>
        <v>1812.8339483181298</v>
      </c>
      <c r="K29" s="1">
        <f t="shared" si="8"/>
        <v>290.0534317309008</v>
      </c>
      <c r="L29" s="1">
        <f t="shared" si="9"/>
        <v>290.0534317309008</v>
      </c>
      <c r="M29" s="1">
        <f t="shared" si="10"/>
        <v>4488.7350000000079</v>
      </c>
      <c r="N29" s="1">
        <f t="shared" si="11"/>
        <v>4488.7350000000079</v>
      </c>
      <c r="P29" s="1"/>
      <c r="S29"/>
    </row>
    <row r="30" spans="1:20" x14ac:dyDescent="0.25">
      <c r="A30">
        <f t="shared" si="0"/>
        <v>20</v>
      </c>
      <c r="B30" s="7">
        <f t="shared" si="1"/>
        <v>92331.287804722844</v>
      </c>
      <c r="C30" s="2">
        <v>20</v>
      </c>
      <c r="D30" s="1">
        <f t="shared" si="12"/>
        <v>92331.287804722844</v>
      </c>
      <c r="E30" s="1">
        <f t="shared" si="2"/>
        <v>92331.287804722844</v>
      </c>
      <c r="F30" s="1">
        <f t="shared" si="3"/>
        <v>2437.4886910413175</v>
      </c>
      <c r="G30" s="1">
        <f t="shared" si="4"/>
        <v>2437.4886910413175</v>
      </c>
      <c r="H30" s="1">
        <f t="shared" si="5"/>
        <v>2437.4886910413175</v>
      </c>
      <c r="I30" s="1">
        <f t="shared" si="6"/>
        <v>1768.315783585078</v>
      </c>
      <c r="J30" s="1">
        <f t="shared" si="7"/>
        <v>1768.315783585078</v>
      </c>
      <c r="K30" s="1">
        <f t="shared" si="8"/>
        <v>282.93052537361245</v>
      </c>
      <c r="L30" s="1">
        <f t="shared" si="9"/>
        <v>282.93052537361245</v>
      </c>
      <c r="M30" s="1">
        <f t="shared" si="10"/>
        <v>4488.7350000000079</v>
      </c>
      <c r="N30" s="1">
        <f t="shared" si="11"/>
        <v>4488.7350000000079</v>
      </c>
      <c r="P30" s="1"/>
      <c r="S30"/>
    </row>
    <row r="31" spans="1:20" x14ac:dyDescent="0.25">
      <c r="A31">
        <f t="shared" si="0"/>
        <v>21</v>
      </c>
      <c r="B31" s="7">
        <f t="shared" si="1"/>
        <v>89841.040284608214</v>
      </c>
      <c r="C31" s="2">
        <v>21</v>
      </c>
      <c r="D31" s="1">
        <f t="shared" si="12"/>
        <v>89841.040284608214</v>
      </c>
      <c r="E31" s="1">
        <f t="shared" si="2"/>
        <v>89841.040284608214</v>
      </c>
      <c r="F31" s="1">
        <f t="shared" si="3"/>
        <v>2490.2475201146308</v>
      </c>
      <c r="G31" s="1">
        <f t="shared" si="4"/>
        <v>2490.2475201146308</v>
      </c>
      <c r="H31" s="1">
        <f t="shared" si="5"/>
        <v>2490.2475201146308</v>
      </c>
      <c r="I31" s="1">
        <f t="shared" si="6"/>
        <v>1722.8340343839459</v>
      </c>
      <c r="J31" s="1">
        <f t="shared" si="7"/>
        <v>1722.8340343839459</v>
      </c>
      <c r="K31" s="1">
        <f t="shared" si="8"/>
        <v>275.65344550143135</v>
      </c>
      <c r="L31" s="1">
        <f t="shared" si="9"/>
        <v>275.65344550143135</v>
      </c>
      <c r="M31" s="1">
        <f t="shared" si="10"/>
        <v>4488.7350000000079</v>
      </c>
      <c r="N31" s="1">
        <f t="shared" si="11"/>
        <v>4488.7350000000079</v>
      </c>
      <c r="P31" s="1"/>
      <c r="S31"/>
    </row>
    <row r="32" spans="1:20" x14ac:dyDescent="0.25">
      <c r="A32">
        <f t="shared" si="0"/>
        <v>22</v>
      </c>
      <c r="B32" s="7">
        <f t="shared" si="1"/>
        <v>87296.891983847148</v>
      </c>
      <c r="C32" s="2">
        <v>22</v>
      </c>
      <c r="D32" s="1">
        <f t="shared" si="12"/>
        <v>87296.891983847148</v>
      </c>
      <c r="E32" s="1">
        <f t="shared" si="2"/>
        <v>87296.891983847148</v>
      </c>
      <c r="F32" s="1">
        <f t="shared" si="3"/>
        <v>2544.14830076106</v>
      </c>
      <c r="G32" s="1">
        <f t="shared" si="4"/>
        <v>2544.14830076106</v>
      </c>
      <c r="H32" s="1">
        <f t="shared" si="5"/>
        <v>2544.14830076106</v>
      </c>
      <c r="I32" s="1">
        <f t="shared" si="6"/>
        <v>1676.3678441715069</v>
      </c>
      <c r="J32" s="1">
        <f t="shared" si="7"/>
        <v>1676.3678441715069</v>
      </c>
      <c r="K32" s="1">
        <f t="shared" si="8"/>
        <v>268.2188550674411</v>
      </c>
      <c r="L32" s="1">
        <f t="shared" si="9"/>
        <v>268.2188550674411</v>
      </c>
      <c r="M32" s="1">
        <f t="shared" si="10"/>
        <v>4488.7350000000079</v>
      </c>
      <c r="N32" s="1">
        <f t="shared" si="11"/>
        <v>4488.7350000000079</v>
      </c>
      <c r="P32" s="1"/>
      <c r="S32"/>
    </row>
    <row r="33" spans="1:19" x14ac:dyDescent="0.25">
      <c r="A33">
        <f t="shared" si="0"/>
        <v>23</v>
      </c>
      <c r="B33" s="7">
        <f t="shared" si="1"/>
        <v>84697.676233612234</v>
      </c>
      <c r="C33" s="2">
        <v>23</v>
      </c>
      <c r="D33" s="1">
        <f t="shared" si="12"/>
        <v>84697.676233612234</v>
      </c>
      <c r="E33" s="1">
        <f t="shared" si="2"/>
        <v>84697.676233612234</v>
      </c>
      <c r="F33" s="1">
        <f t="shared" si="3"/>
        <v>2599.215750234916</v>
      </c>
      <c r="G33" s="1">
        <f t="shared" si="4"/>
        <v>2599.215750234916</v>
      </c>
      <c r="H33" s="1">
        <f t="shared" si="5"/>
        <v>2599.215750234916</v>
      </c>
      <c r="I33" s="1">
        <f t="shared" si="6"/>
        <v>1628.8959049699067</v>
      </c>
      <c r="J33" s="1">
        <f t="shared" si="7"/>
        <v>1628.8959049699067</v>
      </c>
      <c r="K33" s="1">
        <f t="shared" si="8"/>
        <v>260.62334479518506</v>
      </c>
      <c r="L33" s="1">
        <f t="shared" si="9"/>
        <v>260.62334479518506</v>
      </c>
      <c r="M33" s="1">
        <f t="shared" si="10"/>
        <v>4488.7350000000079</v>
      </c>
      <c r="N33" s="1">
        <f t="shared" si="11"/>
        <v>4488.7350000000079</v>
      </c>
      <c r="P33" s="1"/>
      <c r="S33"/>
    </row>
    <row r="34" spans="1:19" x14ac:dyDescent="0.25">
      <c r="A34">
        <f t="shared" si="0"/>
        <v>24</v>
      </c>
      <c r="B34" s="7">
        <f t="shared" si="1"/>
        <v>82042.201112822979</v>
      </c>
      <c r="C34" s="2">
        <v>24</v>
      </c>
      <c r="D34" s="1">
        <f t="shared" si="12"/>
        <v>82042.201112822979</v>
      </c>
      <c r="E34" s="1">
        <f t="shared" si="2"/>
        <v>82042.201112822979</v>
      </c>
      <c r="F34" s="1">
        <f t="shared" si="3"/>
        <v>2655.4751207892564</v>
      </c>
      <c r="G34" s="1">
        <f t="shared" si="4"/>
        <v>2655.4751207892564</v>
      </c>
      <c r="H34" s="1">
        <f t="shared" si="5"/>
        <v>2655.4751207892564</v>
      </c>
      <c r="I34" s="1">
        <f t="shared" si="6"/>
        <v>1580.3964475954754</v>
      </c>
      <c r="J34" s="1">
        <f t="shared" si="7"/>
        <v>1580.3964475954754</v>
      </c>
      <c r="K34" s="1">
        <f t="shared" si="8"/>
        <v>252.86343161527606</v>
      </c>
      <c r="L34" s="1">
        <f t="shared" si="9"/>
        <v>252.86343161527606</v>
      </c>
      <c r="M34" s="1">
        <f t="shared" si="10"/>
        <v>4488.7350000000079</v>
      </c>
      <c r="N34" s="1">
        <f t="shared" si="11"/>
        <v>4488.7350000000079</v>
      </c>
      <c r="O34" s="28"/>
      <c r="P34" s="1"/>
      <c r="S34"/>
    </row>
    <row r="35" spans="1:19" x14ac:dyDescent="0.25">
      <c r="A35">
        <f t="shared" si="0"/>
        <v>25</v>
      </c>
      <c r="B35" s="7">
        <f t="shared" si="1"/>
        <v>79329.248901567174</v>
      </c>
      <c r="C35" s="2">
        <v>25</v>
      </c>
      <c r="D35" s="1">
        <f t="shared" si="12"/>
        <v>79329.248901567174</v>
      </c>
      <c r="E35" s="1">
        <f t="shared" si="2"/>
        <v>79329.248901567174</v>
      </c>
      <c r="F35" s="1">
        <f t="shared" si="3"/>
        <v>2712.9522112557993</v>
      </c>
      <c r="G35" s="1">
        <f t="shared" si="4"/>
        <v>2712.9522112557993</v>
      </c>
      <c r="H35" s="1">
        <f t="shared" si="5"/>
        <v>2712.9522112557993</v>
      </c>
      <c r="I35" s="1">
        <f t="shared" si="6"/>
        <v>1530.8472316760419</v>
      </c>
      <c r="J35" s="1">
        <f t="shared" si="7"/>
        <v>1530.8472316760419</v>
      </c>
      <c r="K35" s="1">
        <f t="shared" si="8"/>
        <v>244.9355570681667</v>
      </c>
      <c r="L35" s="1">
        <f t="shared" si="9"/>
        <v>244.9355570681667</v>
      </c>
      <c r="M35" s="1">
        <f t="shared" si="10"/>
        <v>4488.7350000000079</v>
      </c>
      <c r="N35" s="1">
        <f t="shared" si="11"/>
        <v>4488.7350000000079</v>
      </c>
      <c r="P35" s="1"/>
      <c r="S35"/>
    </row>
    <row r="36" spans="1:19" x14ac:dyDescent="0.25">
      <c r="A36">
        <f t="shared" si="0"/>
        <v>26</v>
      </c>
      <c r="B36" s="7">
        <f t="shared" si="1"/>
        <v>76557.575522691695</v>
      </c>
      <c r="C36" s="2">
        <v>26</v>
      </c>
      <c r="D36" s="1">
        <f t="shared" si="12"/>
        <v>76557.575522691695</v>
      </c>
      <c r="E36" s="1">
        <f t="shared" si="2"/>
        <v>76557.575522691695</v>
      </c>
      <c r="F36" s="1">
        <f t="shared" si="3"/>
        <v>2771.6733788754796</v>
      </c>
      <c r="G36" s="1">
        <f t="shared" si="4"/>
        <v>2771.6733788754796</v>
      </c>
      <c r="H36" s="1">
        <f t="shared" si="5"/>
        <v>2771.6733788754796</v>
      </c>
      <c r="I36" s="1">
        <f t="shared" si="6"/>
        <v>1480.2255354521797</v>
      </c>
      <c r="J36" s="1">
        <f t="shared" si="7"/>
        <v>1480.2255354521797</v>
      </c>
      <c r="K36" s="1">
        <f t="shared" si="8"/>
        <v>236.83608567234876</v>
      </c>
      <c r="L36" s="1">
        <f t="shared" si="9"/>
        <v>236.83608567234876</v>
      </c>
      <c r="M36" s="1">
        <f t="shared" si="10"/>
        <v>4488.7350000000079</v>
      </c>
      <c r="N36" s="1">
        <f t="shared" si="11"/>
        <v>4488.7350000000079</v>
      </c>
      <c r="P36" s="1"/>
      <c r="S36"/>
    </row>
    <row r="37" spans="1:19" x14ac:dyDescent="0.25">
      <c r="A37">
        <f t="shared" si="0"/>
        <v>27</v>
      </c>
      <c r="B37" s="7">
        <f t="shared" si="1"/>
        <v>73725.909971306624</v>
      </c>
      <c r="C37" s="2">
        <v>27</v>
      </c>
      <c r="D37" s="1">
        <f t="shared" si="12"/>
        <v>73725.909971306624</v>
      </c>
      <c r="E37" s="1">
        <f t="shared" si="2"/>
        <v>73725.909971306624</v>
      </c>
      <c r="F37" s="1">
        <f t="shared" si="3"/>
        <v>2831.6655513850769</v>
      </c>
      <c r="G37" s="1">
        <f t="shared" si="4"/>
        <v>2831.6655513850769</v>
      </c>
      <c r="H37" s="1">
        <f t="shared" si="5"/>
        <v>2831.6655513850769</v>
      </c>
      <c r="I37" s="1">
        <f t="shared" si="6"/>
        <v>1428.508145357699</v>
      </c>
      <c r="J37" s="1">
        <f t="shared" si="7"/>
        <v>1428.508145357699</v>
      </c>
      <c r="K37" s="1">
        <f t="shared" si="8"/>
        <v>228.56130325723186</v>
      </c>
      <c r="L37" s="1">
        <f t="shared" si="9"/>
        <v>228.56130325723186</v>
      </c>
      <c r="M37" s="1">
        <f t="shared" si="10"/>
        <v>4488.7350000000079</v>
      </c>
      <c r="N37" s="1">
        <f t="shared" si="11"/>
        <v>4488.7350000000079</v>
      </c>
      <c r="P37" s="1"/>
      <c r="S37"/>
    </row>
    <row r="38" spans="1:19" x14ac:dyDescent="0.25">
      <c r="A38">
        <f t="shared" si="0"/>
        <v>28</v>
      </c>
      <c r="B38" s="7">
        <f t="shared" si="1"/>
        <v>70832.953731941176</v>
      </c>
      <c r="C38" s="2">
        <v>28</v>
      </c>
      <c r="D38" s="1">
        <f t="shared" si="12"/>
        <v>70832.953731941176</v>
      </c>
      <c r="E38" s="1">
        <f t="shared" si="2"/>
        <v>70832.953731941176</v>
      </c>
      <c r="F38" s="1">
        <f t="shared" si="3"/>
        <v>2892.9562393654555</v>
      </c>
      <c r="G38" s="1">
        <f t="shared" si="4"/>
        <v>2892.9562393654555</v>
      </c>
      <c r="H38" s="1">
        <f t="shared" si="5"/>
        <v>2892.9562393654555</v>
      </c>
      <c r="I38" s="1">
        <f t="shared" si="6"/>
        <v>1375.671345374614</v>
      </c>
      <c r="J38" s="1">
        <f t="shared" si="7"/>
        <v>1375.671345374614</v>
      </c>
      <c r="K38" s="1">
        <f t="shared" si="8"/>
        <v>220.10741525993825</v>
      </c>
      <c r="L38" s="1">
        <f t="shared" si="9"/>
        <v>220.10741525993825</v>
      </c>
      <c r="M38" s="1">
        <f t="shared" si="10"/>
        <v>4488.7350000000079</v>
      </c>
      <c r="N38" s="1">
        <f t="shared" si="11"/>
        <v>4488.7350000000079</v>
      </c>
      <c r="P38" s="1"/>
      <c r="S38"/>
    </row>
    <row r="39" spans="1:19" x14ac:dyDescent="0.25">
      <c r="A39">
        <f t="shared" si="0"/>
        <v>29</v>
      </c>
      <c r="B39" s="7">
        <f t="shared" si="1"/>
        <v>67877.380183084097</v>
      </c>
      <c r="C39" s="2">
        <v>29</v>
      </c>
      <c r="D39" s="1">
        <f t="shared" si="12"/>
        <v>67877.380183084097</v>
      </c>
      <c r="E39" s="1">
        <f t="shared" si="2"/>
        <v>67877.380183084097</v>
      </c>
      <c r="F39" s="1">
        <f t="shared" si="3"/>
        <v>2955.5735488570749</v>
      </c>
      <c r="G39" s="1">
        <f t="shared" si="4"/>
        <v>2955.5735488570749</v>
      </c>
      <c r="H39" s="1">
        <f t="shared" si="5"/>
        <v>2955.5735488570749</v>
      </c>
      <c r="I39" s="1">
        <f t="shared" si="6"/>
        <v>1321.6909061577007</v>
      </c>
      <c r="J39" s="1">
        <f t="shared" si="7"/>
        <v>1321.6909061577007</v>
      </c>
      <c r="K39" s="1">
        <f t="shared" si="8"/>
        <v>211.47054498523212</v>
      </c>
      <c r="L39" s="1">
        <f t="shared" si="9"/>
        <v>211.47054498523212</v>
      </c>
      <c r="M39" s="1">
        <f t="shared" si="10"/>
        <v>4488.7350000000079</v>
      </c>
      <c r="N39" s="1">
        <f t="shared" si="11"/>
        <v>4488.7350000000079</v>
      </c>
      <c r="P39" s="1"/>
      <c r="S39"/>
    </row>
    <row r="40" spans="1:19" x14ac:dyDescent="0.25">
      <c r="A40">
        <f t="shared" si="0"/>
        <v>30</v>
      </c>
      <c r="B40" s="7">
        <f t="shared" si="1"/>
        <v>64857.833988835533</v>
      </c>
      <c r="C40" s="2">
        <v>30</v>
      </c>
      <c r="D40" s="1">
        <f t="shared" si="12"/>
        <v>64857.833988835533</v>
      </c>
      <c r="E40" s="1">
        <f t="shared" si="2"/>
        <v>64857.833988835533</v>
      </c>
      <c r="F40" s="1">
        <f t="shared" si="3"/>
        <v>3019.5461942485667</v>
      </c>
      <c r="G40" s="1">
        <f t="shared" si="4"/>
        <v>3019.5461942485667</v>
      </c>
      <c r="H40" s="1">
        <f t="shared" si="5"/>
        <v>3019.5461942485667</v>
      </c>
      <c r="I40" s="1">
        <f t="shared" si="6"/>
        <v>1266.5420739236563</v>
      </c>
      <c r="J40" s="1">
        <f t="shared" si="7"/>
        <v>1266.5420739236563</v>
      </c>
      <c r="K40" s="1">
        <f t="shared" si="8"/>
        <v>202.646731827785</v>
      </c>
      <c r="L40" s="1">
        <f t="shared" si="9"/>
        <v>202.646731827785</v>
      </c>
      <c r="M40" s="1">
        <f t="shared" si="10"/>
        <v>4488.7350000000079</v>
      </c>
      <c r="N40" s="1">
        <f t="shared" si="11"/>
        <v>4488.7350000000079</v>
      </c>
      <c r="P40" s="1"/>
      <c r="S40"/>
    </row>
    <row r="41" spans="1:19" x14ac:dyDescent="0.25">
      <c r="A41">
        <f t="shared" si="0"/>
        <v>31</v>
      </c>
      <c r="B41" s="7">
        <f t="shared" si="1"/>
        <v>61772.930477391259</v>
      </c>
      <c r="C41" s="2">
        <v>31</v>
      </c>
      <c r="D41" s="1">
        <f t="shared" si="12"/>
        <v>61772.930477391259</v>
      </c>
      <c r="E41" s="1">
        <f t="shared" si="2"/>
        <v>61772.930477391259</v>
      </c>
      <c r="F41" s="1">
        <f t="shared" si="3"/>
        <v>3084.9035114442722</v>
      </c>
      <c r="G41" s="1">
        <f t="shared" si="4"/>
        <v>3084.9035114442722</v>
      </c>
      <c r="H41" s="1">
        <f t="shared" si="5"/>
        <v>3084.9035114442722</v>
      </c>
      <c r="I41" s="1">
        <f t="shared" si="6"/>
        <v>1210.1995590997719</v>
      </c>
      <c r="J41" s="1">
        <f t="shared" si="7"/>
        <v>1210.1995590997719</v>
      </c>
      <c r="K41" s="1">
        <f t="shared" si="8"/>
        <v>193.6319294559635</v>
      </c>
      <c r="L41" s="1">
        <f t="shared" si="9"/>
        <v>193.6319294559635</v>
      </c>
      <c r="M41" s="1">
        <f t="shared" si="10"/>
        <v>4488.7350000000079</v>
      </c>
      <c r="N41" s="1">
        <f t="shared" si="11"/>
        <v>4488.7350000000079</v>
      </c>
      <c r="P41" s="1"/>
      <c r="S41"/>
    </row>
    <row r="42" spans="1:19" x14ac:dyDescent="0.25">
      <c r="A42">
        <f t="shared" ref="A42:A70" si="13">IF(C42&lt;=$R$9,C42,"")</f>
        <v>32</v>
      </c>
      <c r="B42" s="7">
        <f t="shared" si="1"/>
        <v>58621.255006074454</v>
      </c>
      <c r="C42" s="2">
        <v>32</v>
      </c>
      <c r="D42" s="1">
        <f t="shared" si="12"/>
        <v>58621.255006074454</v>
      </c>
      <c r="E42" s="1">
        <f t="shared" si="2"/>
        <v>58621.255006074454</v>
      </c>
      <c r="F42" s="1">
        <f t="shared" si="3"/>
        <v>3151.6754713168011</v>
      </c>
      <c r="G42" s="1">
        <f t="shared" si="4"/>
        <v>3151.6754713168011</v>
      </c>
      <c r="H42" s="1">
        <f t="shared" si="5"/>
        <v>3151.6754713168011</v>
      </c>
      <c r="I42" s="1">
        <f t="shared" si="6"/>
        <v>1152.6375247269027</v>
      </c>
      <c r="J42" s="1">
        <f t="shared" si="7"/>
        <v>1152.6375247269027</v>
      </c>
      <c r="K42" s="1">
        <f t="shared" si="8"/>
        <v>184.42200395630445</v>
      </c>
      <c r="L42" s="1">
        <f t="shared" si="9"/>
        <v>184.42200395630445</v>
      </c>
      <c r="M42" s="1">
        <f t="shared" si="10"/>
        <v>4488.7350000000079</v>
      </c>
      <c r="N42" s="1">
        <f t="shared" si="11"/>
        <v>4488.7350000000079</v>
      </c>
      <c r="P42" s="1"/>
      <c r="S42"/>
    </row>
    <row r="43" spans="1:19" x14ac:dyDescent="0.25">
      <c r="A43">
        <f t="shared" si="13"/>
        <v>33</v>
      </c>
      <c r="B43" s="7">
        <f t="shared" si="1"/>
        <v>55401.3623126237</v>
      </c>
      <c r="C43" s="2">
        <v>33</v>
      </c>
      <c r="D43" s="1">
        <f t="shared" si="12"/>
        <v>55401.3623126237</v>
      </c>
      <c r="E43" s="1">
        <f t="shared" si="2"/>
        <v>55401.3623126237</v>
      </c>
      <c r="F43" s="1">
        <f t="shared" ref="F43:F70" si="14">IFERROR(IF(A43&lt;$R$9,IFERROR(IF(H43&gt;=0,N43-J43-L43,""),""),IF(A43=$R$9,D42,"")),"")</f>
        <v>3219.8926934507513</v>
      </c>
      <c r="G43" s="1">
        <f t="shared" si="4"/>
        <v>3219.8926934507513</v>
      </c>
      <c r="H43" s="1">
        <f t="shared" si="5"/>
        <v>3219.8926934507513</v>
      </c>
      <c r="I43" s="1">
        <f t="shared" si="6"/>
        <v>1093.8295746114281</v>
      </c>
      <c r="J43" s="1">
        <f t="shared" si="7"/>
        <v>1093.8295746114281</v>
      </c>
      <c r="K43" s="1">
        <f t="shared" si="8"/>
        <v>175.01273193782851</v>
      </c>
      <c r="L43" s="1">
        <f t="shared" si="9"/>
        <v>175.01273193782851</v>
      </c>
      <c r="M43" s="1">
        <f t="shared" ref="M43:M70" si="15">IFERROR(IF(A43&lt;$R$9,N43,F43+I43+K43),"")</f>
        <v>4488.7350000000079</v>
      </c>
      <c r="N43" s="1">
        <f t="shared" si="11"/>
        <v>4488.7350000000079</v>
      </c>
      <c r="P43" s="1"/>
      <c r="S43"/>
    </row>
    <row r="44" spans="1:19" x14ac:dyDescent="0.25">
      <c r="A44">
        <f t="shared" si="13"/>
        <v>34</v>
      </c>
      <c r="B44" s="7">
        <f t="shared" si="1"/>
        <v>52111.77585243978</v>
      </c>
      <c r="C44" s="2">
        <v>34</v>
      </c>
      <c r="D44" s="1">
        <f t="shared" si="12"/>
        <v>52111.77585243978</v>
      </c>
      <c r="E44" s="1">
        <f t="shared" si="2"/>
        <v>52111.77585243978</v>
      </c>
      <c r="F44" s="1">
        <f t="shared" si="14"/>
        <v>3289.5864601839235</v>
      </c>
      <c r="G44" s="1">
        <f t="shared" si="4"/>
        <v>3289.5864601839235</v>
      </c>
      <c r="H44" s="1">
        <f t="shared" si="5"/>
        <v>3289.5864601839235</v>
      </c>
      <c r="I44" s="1">
        <f t="shared" si="6"/>
        <v>1033.7487412207624</v>
      </c>
      <c r="J44" s="1">
        <f t="shared" si="7"/>
        <v>1033.7487412207624</v>
      </c>
      <c r="K44" s="1">
        <f t="shared" si="8"/>
        <v>165.39979859532198</v>
      </c>
      <c r="L44" s="1">
        <f t="shared" si="9"/>
        <v>165.39979859532198</v>
      </c>
      <c r="M44" s="1">
        <f t="shared" si="15"/>
        <v>4488.7350000000079</v>
      </c>
      <c r="N44" s="1">
        <f t="shared" si="11"/>
        <v>4488.7350000000079</v>
      </c>
      <c r="P44" s="1"/>
      <c r="S44"/>
    </row>
    <row r="45" spans="1:19" x14ac:dyDescent="0.25">
      <c r="A45">
        <f t="shared" si="13"/>
        <v>35</v>
      </c>
      <c r="B45" s="7">
        <f t="shared" si="1"/>
        <v>48750.987121487335</v>
      </c>
      <c r="C45" s="2">
        <v>35</v>
      </c>
      <c r="D45" s="1">
        <f t="shared" si="12"/>
        <v>48750.987121487335</v>
      </c>
      <c r="E45" s="1">
        <f t="shared" si="2"/>
        <v>48750.987121487335</v>
      </c>
      <c r="F45" s="1">
        <f t="shared" si="14"/>
        <v>3360.7887309524435</v>
      </c>
      <c r="G45" s="1">
        <f t="shared" si="4"/>
        <v>3360.7887309524435</v>
      </c>
      <c r="H45" s="1">
        <f t="shared" si="5"/>
        <v>3360.7887309524435</v>
      </c>
      <c r="I45" s="1">
        <f t="shared" si="6"/>
        <v>972.36747331686604</v>
      </c>
      <c r="J45" s="1">
        <f t="shared" si="7"/>
        <v>972.36747331686604</v>
      </c>
      <c r="K45" s="1">
        <f t="shared" si="8"/>
        <v>155.57879573069857</v>
      </c>
      <c r="L45" s="1">
        <f t="shared" si="9"/>
        <v>155.57879573069857</v>
      </c>
      <c r="M45" s="1">
        <f t="shared" si="15"/>
        <v>4488.7350000000079</v>
      </c>
      <c r="N45" s="1">
        <f t="shared" si="11"/>
        <v>4488.7350000000079</v>
      </c>
      <c r="P45" s="1"/>
      <c r="S45"/>
    </row>
    <row r="46" spans="1:19" x14ac:dyDescent="0.25">
      <c r="A46">
        <f t="shared" si="13"/>
        <v>36</v>
      </c>
      <c r="B46" s="7">
        <f t="shared" si="1"/>
        <v>45317.45496454095</v>
      </c>
      <c r="C46" s="2">
        <v>36</v>
      </c>
      <c r="D46" s="1">
        <f t="shared" si="12"/>
        <v>45317.45496454095</v>
      </c>
      <c r="E46" s="1">
        <f t="shared" si="2"/>
        <v>45317.45496454095</v>
      </c>
      <c r="F46" s="1">
        <f t="shared" si="14"/>
        <v>3433.5321569463863</v>
      </c>
      <c r="G46" s="1">
        <f t="shared" si="4"/>
        <v>3433.5321569463863</v>
      </c>
      <c r="H46" s="1">
        <f t="shared" si="5"/>
        <v>3433.5321569463863</v>
      </c>
      <c r="I46" s="1">
        <f t="shared" si="6"/>
        <v>909.65762332208737</v>
      </c>
      <c r="J46" s="1">
        <f t="shared" si="7"/>
        <v>909.65762332208737</v>
      </c>
      <c r="K46" s="1">
        <f>IFERROR(IF(L46&gt;=0,I46*16%,""),"")</f>
        <v>145.54521973153399</v>
      </c>
      <c r="L46" s="1">
        <f t="shared" si="9"/>
        <v>145.54521973153399</v>
      </c>
      <c r="M46" s="1">
        <f t="shared" si="15"/>
        <v>4488.7350000000079</v>
      </c>
      <c r="N46" s="1">
        <f t="shared" si="11"/>
        <v>4488.7350000000079</v>
      </c>
      <c r="P46" s="1"/>
      <c r="S46"/>
    </row>
    <row r="47" spans="1:19" x14ac:dyDescent="0.25">
      <c r="A47">
        <f t="shared" si="13"/>
        <v>37</v>
      </c>
      <c r="B47" s="7">
        <f t="shared" si="1"/>
        <v>41809.604868458329</v>
      </c>
      <c r="C47" s="2">
        <v>37</v>
      </c>
      <c r="D47" s="1">
        <f t="shared" si="12"/>
        <v>41809.604868458329</v>
      </c>
      <c r="E47" s="1">
        <f t="shared" si="2"/>
        <v>41809.604868458329</v>
      </c>
      <c r="F47" s="1">
        <f t="shared" si="14"/>
        <v>3507.8500960826173</v>
      </c>
      <c r="G47" s="1">
        <f t="shared" si="4"/>
        <v>3507.8500960826173</v>
      </c>
      <c r="H47" s="1">
        <f t="shared" si="5"/>
        <v>3507.8500960826173</v>
      </c>
      <c r="I47" s="1">
        <f t="shared" si="6"/>
        <v>845.5904344115437</v>
      </c>
      <c r="J47" s="1">
        <f t="shared" si="7"/>
        <v>845.5904344115437</v>
      </c>
      <c r="K47" s="1">
        <f t="shared" si="8"/>
        <v>135.29446950584699</v>
      </c>
      <c r="L47" s="1">
        <f t="shared" si="9"/>
        <v>135.29446950584699</v>
      </c>
      <c r="M47" s="1">
        <f t="shared" si="15"/>
        <v>4488.7350000000079</v>
      </c>
      <c r="N47" s="1">
        <f t="shared" si="11"/>
        <v>4488.7350000000079</v>
      </c>
      <c r="S47"/>
    </row>
    <row r="48" spans="1:19" x14ac:dyDescent="0.25">
      <c r="A48">
        <f t="shared" si="13"/>
        <v>38</v>
      </c>
      <c r="B48" s="7">
        <f t="shared" si="1"/>
        <v>38225.828240156618</v>
      </c>
      <c r="C48" s="2">
        <v>38</v>
      </c>
      <c r="D48" s="1">
        <f t="shared" si="12"/>
        <v>38225.828240156618</v>
      </c>
      <c r="E48" s="1">
        <f t="shared" si="2"/>
        <v>38225.828240156618</v>
      </c>
      <c r="F48" s="1">
        <f t="shared" si="14"/>
        <v>3583.7766283017118</v>
      </c>
      <c r="G48" s="1">
        <f t="shared" si="4"/>
        <v>3583.7766283017118</v>
      </c>
      <c r="H48" s="1">
        <f t="shared" si="5"/>
        <v>3583.7766283017118</v>
      </c>
      <c r="I48" s="1">
        <f t="shared" si="6"/>
        <v>780.13652732611695</v>
      </c>
      <c r="J48" s="1">
        <f t="shared" si="7"/>
        <v>780.13652732611695</v>
      </c>
      <c r="K48" s="1">
        <f t="shared" si="8"/>
        <v>124.82184437217872</v>
      </c>
      <c r="L48" s="1">
        <f t="shared" si="9"/>
        <v>124.82184437217872</v>
      </c>
      <c r="M48" s="1">
        <f t="shared" si="15"/>
        <v>4488.7350000000079</v>
      </c>
      <c r="N48" s="1">
        <f t="shared" si="11"/>
        <v>4488.7350000000079</v>
      </c>
      <c r="S48"/>
    </row>
    <row r="49" spans="1:19" x14ac:dyDescent="0.25">
      <c r="A49">
        <f t="shared" si="13"/>
        <v>39</v>
      </c>
      <c r="B49" s="7">
        <f t="shared" si="1"/>
        <v>34564.481668960638</v>
      </c>
      <c r="C49" s="2">
        <v>39</v>
      </c>
      <c r="D49" s="1">
        <f t="shared" si="12"/>
        <v>34564.481668960638</v>
      </c>
      <c r="E49" s="1">
        <f t="shared" si="2"/>
        <v>34564.481668960638</v>
      </c>
      <c r="F49" s="1">
        <f t="shared" si="14"/>
        <v>3661.346571195983</v>
      </c>
      <c r="G49" s="1">
        <f t="shared" si="4"/>
        <v>3661.346571195983</v>
      </c>
      <c r="H49" s="1">
        <f t="shared" si="5"/>
        <v>3661.346571195983</v>
      </c>
      <c r="I49" s="1">
        <f t="shared" si="6"/>
        <v>713.26588690002166</v>
      </c>
      <c r="J49" s="1">
        <f t="shared" si="7"/>
        <v>713.26588690002166</v>
      </c>
      <c r="K49" s="1">
        <f t="shared" si="8"/>
        <v>114.12254190400347</v>
      </c>
      <c r="L49" s="1">
        <f t="shared" si="9"/>
        <v>114.12254190400347</v>
      </c>
      <c r="M49" s="1">
        <f t="shared" si="15"/>
        <v>4488.7350000000079</v>
      </c>
      <c r="N49" s="1">
        <f t="shared" si="11"/>
        <v>4488.7350000000079</v>
      </c>
      <c r="S49"/>
    </row>
    <row r="50" spans="1:19" x14ac:dyDescent="0.25">
      <c r="A50">
        <f t="shared" si="13"/>
        <v>40</v>
      </c>
      <c r="B50" s="7">
        <f t="shared" si="1"/>
        <v>30823.88617298488</v>
      </c>
      <c r="C50" s="2">
        <v>40</v>
      </c>
      <c r="D50" s="1">
        <f t="shared" si="12"/>
        <v>30823.88617298488</v>
      </c>
      <c r="E50" s="1">
        <f t="shared" si="2"/>
        <v>30823.88617298488</v>
      </c>
      <c r="F50" s="1">
        <f t="shared" si="14"/>
        <v>3740.5954959757596</v>
      </c>
      <c r="G50" s="1">
        <f t="shared" si="4"/>
        <v>3740.5954959757596</v>
      </c>
      <c r="H50" s="1">
        <f t="shared" si="5"/>
        <v>3740.5954959757596</v>
      </c>
      <c r="I50" s="1">
        <f t="shared" si="6"/>
        <v>644.94784829676564</v>
      </c>
      <c r="J50" s="1">
        <f t="shared" si="7"/>
        <v>644.94784829676564</v>
      </c>
      <c r="K50" s="1">
        <f t="shared" si="8"/>
        <v>103.1916557274825</v>
      </c>
      <c r="L50" s="1">
        <f t="shared" si="9"/>
        <v>103.1916557274825</v>
      </c>
      <c r="M50" s="1">
        <f t="shared" si="15"/>
        <v>4488.7350000000079</v>
      </c>
      <c r="N50" s="1">
        <f t="shared" si="11"/>
        <v>4488.7350000000079</v>
      </c>
      <c r="S50"/>
    </row>
    <row r="51" spans="1:19" x14ac:dyDescent="0.25">
      <c r="A51">
        <f t="shared" si="13"/>
        <v>41</v>
      </c>
      <c r="B51" s="7">
        <f t="shared" si="1"/>
        <v>27002.326429203611</v>
      </c>
      <c r="C51" s="2">
        <v>41</v>
      </c>
      <c r="D51" s="1">
        <f t="shared" si="12"/>
        <v>27002.326429203611</v>
      </c>
      <c r="E51" s="1">
        <f t="shared" si="2"/>
        <v>27002.326429203611</v>
      </c>
      <c r="F51" s="1">
        <f t="shared" si="14"/>
        <v>3821.5597437812671</v>
      </c>
      <c r="G51" s="1">
        <f t="shared" si="4"/>
        <v>3821.5597437812671</v>
      </c>
      <c r="H51" s="1">
        <f t="shared" si="5"/>
        <v>3821.5597437812671</v>
      </c>
      <c r="I51" s="1">
        <f t="shared" si="6"/>
        <v>575.1510829471905</v>
      </c>
      <c r="J51" s="1">
        <f t="shared" si="7"/>
        <v>575.1510829471905</v>
      </c>
      <c r="K51" s="1">
        <f t="shared" si="8"/>
        <v>92.024173271550481</v>
      </c>
      <c r="L51" s="1">
        <f t="shared" si="9"/>
        <v>92.024173271550481</v>
      </c>
      <c r="M51" s="1">
        <f t="shared" si="15"/>
        <v>4488.7350000000079</v>
      </c>
      <c r="N51" s="1">
        <f t="shared" si="11"/>
        <v>4488.7350000000079</v>
      </c>
      <c r="S51"/>
    </row>
    <row r="52" spans="1:19" x14ac:dyDescent="0.25">
      <c r="A52">
        <f t="shared" si="13"/>
        <v>42</v>
      </c>
      <c r="B52" s="7">
        <f t="shared" si="1"/>
        <v>23098.049986856051</v>
      </c>
      <c r="C52" s="2">
        <v>42</v>
      </c>
      <c r="D52" s="1">
        <f t="shared" si="12"/>
        <v>23098.049986856051</v>
      </c>
      <c r="E52" s="1">
        <f t="shared" si="2"/>
        <v>23098.049986856051</v>
      </c>
      <c r="F52" s="1">
        <f t="shared" si="14"/>
        <v>3904.2764423475592</v>
      </c>
      <c r="G52" s="1">
        <f t="shared" si="4"/>
        <v>3904.2764423475592</v>
      </c>
      <c r="H52" s="1">
        <f t="shared" si="5"/>
        <v>3904.2764423475592</v>
      </c>
      <c r="I52" s="1">
        <f t="shared" si="6"/>
        <v>503.84358418314542</v>
      </c>
      <c r="J52" s="1">
        <f t="shared" si="7"/>
        <v>503.84358418314542</v>
      </c>
      <c r="K52" s="1">
        <f t="shared" si="8"/>
        <v>80.614973469303266</v>
      </c>
      <c r="L52" s="1">
        <f t="shared" si="9"/>
        <v>80.614973469303266</v>
      </c>
      <c r="M52" s="1">
        <f t="shared" si="15"/>
        <v>4488.7350000000079</v>
      </c>
      <c r="N52" s="1">
        <f t="shared" si="11"/>
        <v>4488.7350000000079</v>
      </c>
      <c r="S52"/>
    </row>
    <row r="53" spans="1:19" x14ac:dyDescent="0.25">
      <c r="A53">
        <f t="shared" si="13"/>
        <v>43</v>
      </c>
      <c r="B53" s="7">
        <f t="shared" si="1"/>
        <v>19109.266463825883</v>
      </c>
      <c r="C53" s="2">
        <v>43</v>
      </c>
      <c r="D53" s="1">
        <f t="shared" si="12"/>
        <v>19109.266463825883</v>
      </c>
      <c r="E53" s="1">
        <f t="shared" si="2"/>
        <v>19109.266463825883</v>
      </c>
      <c r="F53" s="1">
        <f t="shared" si="14"/>
        <v>3988.7835230301694</v>
      </c>
      <c r="G53" s="1">
        <f t="shared" si="4"/>
        <v>3988.7835230301694</v>
      </c>
      <c r="H53" s="1">
        <f t="shared" si="5"/>
        <v>3988.7835230301694</v>
      </c>
      <c r="I53" s="1">
        <f t="shared" si="6"/>
        <v>430.99265256020556</v>
      </c>
      <c r="J53" s="1">
        <f t="shared" si="7"/>
        <v>430.99265256020556</v>
      </c>
      <c r="K53" s="1">
        <f t="shared" si="8"/>
        <v>68.958824409632896</v>
      </c>
      <c r="L53" s="1">
        <f t="shared" si="9"/>
        <v>68.958824409632896</v>
      </c>
      <c r="M53" s="1">
        <f t="shared" si="15"/>
        <v>4488.7350000000079</v>
      </c>
      <c r="N53" s="1">
        <f t="shared" si="11"/>
        <v>4488.7350000000079</v>
      </c>
      <c r="S53"/>
    </row>
    <row r="54" spans="1:19" x14ac:dyDescent="0.25">
      <c r="A54">
        <f t="shared" si="13"/>
        <v>44</v>
      </c>
      <c r="B54" s="7">
        <f t="shared" si="1"/>
        <v>15034.146725626611</v>
      </c>
      <c r="C54" s="2">
        <v>44</v>
      </c>
      <c r="D54" s="1">
        <f t="shared" si="12"/>
        <v>15034.146725626611</v>
      </c>
      <c r="E54" s="1">
        <f t="shared" si="2"/>
        <v>15034.146725626611</v>
      </c>
      <c r="F54" s="1">
        <f t="shared" si="14"/>
        <v>4075.1197381992715</v>
      </c>
      <c r="G54" s="1">
        <f t="shared" si="4"/>
        <v>4075.1197381992715</v>
      </c>
      <c r="H54" s="1">
        <f t="shared" si="5"/>
        <v>4075.1197381992715</v>
      </c>
      <c r="I54" s="1">
        <f t="shared" si="6"/>
        <v>356.56488086270343</v>
      </c>
      <c r="J54" s="1">
        <f t="shared" si="7"/>
        <v>356.56488086270343</v>
      </c>
      <c r="K54" s="1">
        <f t="shared" si="8"/>
        <v>57.050380938032554</v>
      </c>
      <c r="L54" s="1">
        <f t="shared" si="9"/>
        <v>57.050380938032554</v>
      </c>
      <c r="M54" s="1">
        <f t="shared" si="15"/>
        <v>4488.7350000000079</v>
      </c>
      <c r="N54" s="1">
        <f t="shared" si="11"/>
        <v>4488.7350000000079</v>
      </c>
      <c r="S54"/>
    </row>
    <row r="55" spans="1:19" x14ac:dyDescent="0.25">
      <c r="A55">
        <f t="shared" si="13"/>
        <v>45</v>
      </c>
      <c r="B55" s="7">
        <f t="shared" si="1"/>
        <v>10870.822046616275</v>
      </c>
      <c r="C55" s="2">
        <v>45</v>
      </c>
      <c r="D55" s="1">
        <f t="shared" si="12"/>
        <v>10870.822046616275</v>
      </c>
      <c r="E55" s="1">
        <f t="shared" si="2"/>
        <v>10870.822046616275</v>
      </c>
      <c r="F55" s="1">
        <f t="shared" si="14"/>
        <v>4163.3246790103367</v>
      </c>
      <c r="G55" s="1">
        <f t="shared" si="4"/>
        <v>4163.3246790103367</v>
      </c>
      <c r="H55" s="1">
        <f t="shared" si="5"/>
        <v>4163.3246790103367</v>
      </c>
      <c r="I55" s="1">
        <f t="shared" si="6"/>
        <v>280.52613878419885</v>
      </c>
      <c r="J55" s="1">
        <f t="shared" si="7"/>
        <v>280.52613878419885</v>
      </c>
      <c r="K55" s="1">
        <f t="shared" si="8"/>
        <v>44.884182205471816</v>
      </c>
      <c r="L55" s="1">
        <f t="shared" si="9"/>
        <v>44.884182205471816</v>
      </c>
      <c r="M55" s="1">
        <f t="shared" si="15"/>
        <v>4488.7350000000079</v>
      </c>
      <c r="N55" s="1">
        <f t="shared" si="11"/>
        <v>4488.7350000000079</v>
      </c>
      <c r="S55"/>
    </row>
    <row r="56" spans="1:19" x14ac:dyDescent="0.25">
      <c r="A56">
        <f t="shared" si="13"/>
        <v>46</v>
      </c>
      <c r="B56" s="7">
        <f t="shared" si="1"/>
        <v>6617.3832530568452</v>
      </c>
      <c r="C56" s="2">
        <v>46</v>
      </c>
      <c r="D56" s="1">
        <f t="shared" si="12"/>
        <v>6617.3832530568452</v>
      </c>
      <c r="E56" s="1">
        <f t="shared" si="2"/>
        <v>6617.3832530568452</v>
      </c>
      <c r="F56" s="1">
        <f t="shared" si="14"/>
        <v>4253.4387935594295</v>
      </c>
      <c r="G56" s="1">
        <f t="shared" si="4"/>
        <v>4253.4387935594295</v>
      </c>
      <c r="H56" s="1">
        <f t="shared" si="5"/>
        <v>4253.4387935594295</v>
      </c>
      <c r="I56" s="1">
        <f t="shared" si="6"/>
        <v>202.84155727636099</v>
      </c>
      <c r="J56" s="1">
        <f t="shared" si="7"/>
        <v>202.84155727636099</v>
      </c>
      <c r="K56" s="1">
        <f t="shared" si="8"/>
        <v>32.454649164217756</v>
      </c>
      <c r="L56" s="1">
        <f t="shared" si="9"/>
        <v>32.454649164217756</v>
      </c>
      <c r="M56" s="1">
        <f t="shared" si="15"/>
        <v>4488.7350000000079</v>
      </c>
      <c r="N56" s="1">
        <f t="shared" si="11"/>
        <v>4488.7350000000079</v>
      </c>
      <c r="S56"/>
    </row>
    <row r="57" spans="1:19" x14ac:dyDescent="0.25">
      <c r="A57">
        <f t="shared" si="13"/>
        <v>47</v>
      </c>
      <c r="B57" s="7">
        <f t="shared" si="1"/>
        <v>2271.8798476253778</v>
      </c>
      <c r="C57" s="2">
        <v>47</v>
      </c>
      <c r="D57" s="1">
        <f t="shared" si="12"/>
        <v>2271.8798476253778</v>
      </c>
      <c r="E57" s="1">
        <f t="shared" si="2"/>
        <v>2271.8798476253778</v>
      </c>
      <c r="F57" s="1">
        <f t="shared" si="14"/>
        <v>4345.5034054314674</v>
      </c>
      <c r="G57" s="1">
        <f t="shared" si="4"/>
        <v>4345.5034054314674</v>
      </c>
      <c r="H57" s="1">
        <f t="shared" si="5"/>
        <v>4345.5034054314674</v>
      </c>
      <c r="I57" s="1">
        <f t="shared" si="6"/>
        <v>123.47551255908648</v>
      </c>
      <c r="J57" s="1">
        <f t="shared" si="7"/>
        <v>123.47551255908648</v>
      </c>
      <c r="K57" s="1">
        <f t="shared" si="8"/>
        <v>19.756082009453838</v>
      </c>
      <c r="L57" s="1">
        <f t="shared" si="9"/>
        <v>19.756082009453838</v>
      </c>
      <c r="M57" s="1">
        <f t="shared" si="15"/>
        <v>4488.7350000000079</v>
      </c>
      <c r="N57" s="1">
        <f t="shared" si="11"/>
        <v>4488.7350000000079</v>
      </c>
      <c r="S57"/>
    </row>
    <row r="58" spans="1:19" x14ac:dyDescent="0.25">
      <c r="A58">
        <f t="shared" si="13"/>
        <v>48</v>
      </c>
      <c r="B58" s="7" t="str">
        <f t="shared" si="1"/>
        <v/>
      </c>
      <c r="C58" s="2">
        <v>48</v>
      </c>
      <c r="D58" s="1" t="str">
        <f t="shared" si="12"/>
        <v/>
      </c>
      <c r="E58" s="1">
        <f t="shared" si="2"/>
        <v>-2167.6808850245861</v>
      </c>
      <c r="F58" s="1">
        <f t="shared" si="14"/>
        <v>2271.8798476253778</v>
      </c>
      <c r="G58" s="1">
        <f t="shared" si="4"/>
        <v>4439.5607326499639</v>
      </c>
      <c r="H58" s="1">
        <f t="shared" si="5"/>
        <v>4439.5607326499639</v>
      </c>
      <c r="I58" s="1">
        <f t="shared" si="6"/>
        <v>42.391609784519922</v>
      </c>
      <c r="J58" s="1">
        <f t="shared" si="7"/>
        <v>42.391609784519922</v>
      </c>
      <c r="K58" s="1">
        <f>IFERROR(IF(L58&gt;=0,I58*16%,""),"")</f>
        <v>6.7826575655231878</v>
      </c>
      <c r="L58" s="1">
        <f t="shared" si="9"/>
        <v>6.7826575655231878</v>
      </c>
      <c r="M58" s="1">
        <f t="shared" si="15"/>
        <v>2321.0541149754208</v>
      </c>
      <c r="N58" s="1">
        <f t="shared" si="11"/>
        <v>4488.7350000000079</v>
      </c>
      <c r="S58"/>
    </row>
    <row r="59" spans="1:19" x14ac:dyDescent="0.25">
      <c r="A59" t="str">
        <f t="shared" si="13"/>
        <v/>
      </c>
      <c r="B59" s="7" t="str">
        <f t="shared" si="1"/>
        <v/>
      </c>
      <c r="C59" s="2">
        <v>49</v>
      </c>
      <c r="D59" s="1" t="str">
        <f t="shared" si="12"/>
        <v/>
      </c>
      <c r="E59" s="1" t="e">
        <f t="shared" si="2"/>
        <v>#VALUE!</v>
      </c>
      <c r="F59" s="1" t="str">
        <f t="shared" si="14"/>
        <v/>
      </c>
      <c r="G59" s="1" t="str">
        <f t="shared" si="4"/>
        <v/>
      </c>
      <c r="H59" s="1" t="e">
        <f t="shared" si="5"/>
        <v>#VALUE!</v>
      </c>
      <c r="I59" s="1" t="str">
        <f t="shared" si="6"/>
        <v/>
      </c>
      <c r="J59" s="1" t="e">
        <f t="shared" si="7"/>
        <v>#VALUE!</v>
      </c>
      <c r="K59" s="1" t="str">
        <f t="shared" si="8"/>
        <v/>
      </c>
      <c r="L59" s="1" t="e">
        <f t="shared" si="9"/>
        <v>#VALUE!</v>
      </c>
      <c r="M59" s="1" t="str">
        <f t="shared" si="15"/>
        <v/>
      </c>
      <c r="N59" s="1">
        <f t="shared" si="11"/>
        <v>4488.7350000000079</v>
      </c>
      <c r="S59"/>
    </row>
    <row r="60" spans="1:19" x14ac:dyDescent="0.25">
      <c r="A60" t="str">
        <f t="shared" si="13"/>
        <v/>
      </c>
      <c r="B60" s="7" t="str">
        <f t="shared" si="1"/>
        <v/>
      </c>
      <c r="C60" s="2">
        <v>50</v>
      </c>
      <c r="D60" s="1" t="str">
        <f t="shared" si="12"/>
        <v/>
      </c>
      <c r="E60" s="1" t="e">
        <f t="shared" si="2"/>
        <v>#VALUE!</v>
      </c>
      <c r="F60" s="1" t="str">
        <f t="shared" si="14"/>
        <v/>
      </c>
      <c r="G60" s="1" t="str">
        <f t="shared" si="4"/>
        <v/>
      </c>
      <c r="H60" s="1" t="e">
        <f t="shared" si="5"/>
        <v>#VALUE!</v>
      </c>
      <c r="I60" s="1" t="str">
        <f t="shared" si="6"/>
        <v/>
      </c>
      <c r="J60" s="1" t="e">
        <f t="shared" si="7"/>
        <v>#VALUE!</v>
      </c>
      <c r="K60" s="1" t="str">
        <f t="shared" si="8"/>
        <v/>
      </c>
      <c r="L60" s="1" t="e">
        <f t="shared" si="9"/>
        <v>#VALUE!</v>
      </c>
      <c r="M60" s="1" t="str">
        <f t="shared" si="15"/>
        <v/>
      </c>
      <c r="N60" s="1">
        <f t="shared" si="11"/>
        <v>4488.7350000000079</v>
      </c>
      <c r="S60"/>
    </row>
    <row r="61" spans="1:19" x14ac:dyDescent="0.25">
      <c r="A61" t="str">
        <f t="shared" si="13"/>
        <v/>
      </c>
      <c r="B61" s="7" t="str">
        <f t="shared" si="1"/>
        <v/>
      </c>
      <c r="C61" s="2">
        <v>51</v>
      </c>
      <c r="D61" s="1" t="str">
        <f t="shared" si="12"/>
        <v/>
      </c>
      <c r="E61" s="1" t="e">
        <f t="shared" si="2"/>
        <v>#VALUE!</v>
      </c>
      <c r="F61" s="1" t="str">
        <f t="shared" si="14"/>
        <v/>
      </c>
      <c r="G61" s="1" t="str">
        <f t="shared" si="4"/>
        <v/>
      </c>
      <c r="H61" s="1" t="e">
        <f t="shared" si="5"/>
        <v>#VALUE!</v>
      </c>
      <c r="I61" s="1" t="str">
        <f t="shared" si="6"/>
        <v/>
      </c>
      <c r="J61" s="1" t="e">
        <f t="shared" si="7"/>
        <v>#VALUE!</v>
      </c>
      <c r="K61" s="1" t="str">
        <f t="shared" si="8"/>
        <v/>
      </c>
      <c r="L61" s="1" t="e">
        <f t="shared" si="9"/>
        <v>#VALUE!</v>
      </c>
      <c r="M61" s="1" t="str">
        <f t="shared" si="15"/>
        <v/>
      </c>
      <c r="N61" s="1">
        <f t="shared" si="11"/>
        <v>4488.7350000000079</v>
      </c>
      <c r="S61"/>
    </row>
    <row r="62" spans="1:19" x14ac:dyDescent="0.25">
      <c r="A62" t="str">
        <f t="shared" si="13"/>
        <v/>
      </c>
      <c r="B62" s="7" t="str">
        <f t="shared" si="1"/>
        <v/>
      </c>
      <c r="C62" s="2">
        <v>52</v>
      </c>
      <c r="D62" s="1" t="str">
        <f t="shared" si="12"/>
        <v/>
      </c>
      <c r="E62" s="1" t="e">
        <f t="shared" si="2"/>
        <v>#VALUE!</v>
      </c>
      <c r="F62" s="1" t="str">
        <f t="shared" si="14"/>
        <v/>
      </c>
      <c r="G62" s="1" t="str">
        <f t="shared" si="4"/>
        <v/>
      </c>
      <c r="H62" s="1" t="e">
        <f t="shared" si="5"/>
        <v>#VALUE!</v>
      </c>
      <c r="I62" s="1" t="str">
        <f t="shared" si="6"/>
        <v/>
      </c>
      <c r="J62" s="1" t="e">
        <f t="shared" si="7"/>
        <v>#VALUE!</v>
      </c>
      <c r="K62" s="1" t="str">
        <f t="shared" si="8"/>
        <v/>
      </c>
      <c r="L62" s="1" t="e">
        <f t="shared" si="9"/>
        <v>#VALUE!</v>
      </c>
      <c r="M62" s="1" t="str">
        <f t="shared" si="15"/>
        <v/>
      </c>
      <c r="N62" s="1">
        <f t="shared" si="11"/>
        <v>4488.7350000000079</v>
      </c>
      <c r="S62"/>
    </row>
    <row r="63" spans="1:19" x14ac:dyDescent="0.25">
      <c r="A63" t="str">
        <f t="shared" si="13"/>
        <v/>
      </c>
      <c r="B63" s="7" t="str">
        <f t="shared" si="1"/>
        <v/>
      </c>
      <c r="C63" s="2">
        <v>53</v>
      </c>
      <c r="D63" s="1" t="str">
        <f t="shared" si="12"/>
        <v/>
      </c>
      <c r="E63" s="1" t="e">
        <f t="shared" si="2"/>
        <v>#VALUE!</v>
      </c>
      <c r="F63" s="1" t="str">
        <f t="shared" si="14"/>
        <v/>
      </c>
      <c r="G63" s="1" t="str">
        <f t="shared" si="4"/>
        <v/>
      </c>
      <c r="H63" s="1" t="e">
        <f t="shared" si="5"/>
        <v>#VALUE!</v>
      </c>
      <c r="I63" s="1" t="str">
        <f t="shared" si="6"/>
        <v/>
      </c>
      <c r="J63" s="1" t="e">
        <f t="shared" si="7"/>
        <v>#VALUE!</v>
      </c>
      <c r="K63" s="1" t="str">
        <f t="shared" si="8"/>
        <v/>
      </c>
      <c r="L63" s="1" t="e">
        <f t="shared" si="9"/>
        <v>#VALUE!</v>
      </c>
      <c r="M63" s="1" t="str">
        <f t="shared" si="15"/>
        <v/>
      </c>
      <c r="N63" s="1">
        <f t="shared" si="11"/>
        <v>4488.7350000000079</v>
      </c>
      <c r="S63"/>
    </row>
    <row r="64" spans="1:19" x14ac:dyDescent="0.25">
      <c r="A64" t="str">
        <f t="shared" si="13"/>
        <v/>
      </c>
      <c r="B64" s="7" t="str">
        <f t="shared" si="1"/>
        <v/>
      </c>
      <c r="C64" s="2">
        <v>54</v>
      </c>
      <c r="D64" s="1" t="str">
        <f t="shared" si="12"/>
        <v/>
      </c>
      <c r="E64" s="1" t="e">
        <f t="shared" si="2"/>
        <v>#VALUE!</v>
      </c>
      <c r="F64" s="1" t="str">
        <f t="shared" si="14"/>
        <v/>
      </c>
      <c r="G64" s="1" t="str">
        <f t="shared" si="4"/>
        <v/>
      </c>
      <c r="H64" s="1" t="e">
        <f t="shared" si="5"/>
        <v>#VALUE!</v>
      </c>
      <c r="I64" s="1" t="str">
        <f t="shared" si="6"/>
        <v/>
      </c>
      <c r="J64" s="1" t="e">
        <f t="shared" si="7"/>
        <v>#VALUE!</v>
      </c>
      <c r="K64" s="1" t="str">
        <f t="shared" si="8"/>
        <v/>
      </c>
      <c r="L64" s="1" t="e">
        <f t="shared" si="9"/>
        <v>#VALUE!</v>
      </c>
      <c r="M64" s="1" t="str">
        <f t="shared" si="15"/>
        <v/>
      </c>
      <c r="N64" s="1">
        <f t="shared" si="11"/>
        <v>4488.7350000000079</v>
      </c>
      <c r="S64"/>
    </row>
    <row r="65" spans="1:19" x14ac:dyDescent="0.25">
      <c r="A65" t="str">
        <f t="shared" si="13"/>
        <v/>
      </c>
      <c r="B65" s="7" t="str">
        <f t="shared" si="1"/>
        <v/>
      </c>
      <c r="C65" s="2">
        <v>55</v>
      </c>
      <c r="D65" s="1" t="str">
        <f t="shared" si="12"/>
        <v/>
      </c>
      <c r="E65" s="1" t="e">
        <f t="shared" si="2"/>
        <v>#VALUE!</v>
      </c>
      <c r="F65" s="1" t="str">
        <f t="shared" si="14"/>
        <v/>
      </c>
      <c r="G65" s="1" t="str">
        <f t="shared" si="4"/>
        <v/>
      </c>
      <c r="H65" s="1" t="e">
        <f t="shared" si="5"/>
        <v>#VALUE!</v>
      </c>
      <c r="I65" s="1" t="str">
        <f t="shared" si="6"/>
        <v/>
      </c>
      <c r="J65" s="1" t="e">
        <f t="shared" si="7"/>
        <v>#VALUE!</v>
      </c>
      <c r="K65" s="1" t="str">
        <f t="shared" si="8"/>
        <v/>
      </c>
      <c r="L65" s="1" t="e">
        <f t="shared" si="9"/>
        <v>#VALUE!</v>
      </c>
      <c r="M65" s="1" t="str">
        <f t="shared" si="15"/>
        <v/>
      </c>
      <c r="N65" s="1">
        <f t="shared" si="11"/>
        <v>4488.7350000000079</v>
      </c>
      <c r="S65"/>
    </row>
    <row r="66" spans="1:19" x14ac:dyDescent="0.25">
      <c r="A66" t="str">
        <f t="shared" si="13"/>
        <v/>
      </c>
      <c r="B66" s="7" t="str">
        <f t="shared" si="1"/>
        <v/>
      </c>
      <c r="C66" s="2">
        <v>56</v>
      </c>
      <c r="D66" s="1" t="str">
        <f t="shared" si="12"/>
        <v/>
      </c>
      <c r="E66" s="1" t="e">
        <f t="shared" si="2"/>
        <v>#VALUE!</v>
      </c>
      <c r="F66" s="1" t="str">
        <f t="shared" si="14"/>
        <v/>
      </c>
      <c r="G66" s="1" t="str">
        <f t="shared" si="4"/>
        <v/>
      </c>
      <c r="H66" s="1" t="e">
        <f t="shared" si="5"/>
        <v>#VALUE!</v>
      </c>
      <c r="I66" s="1" t="str">
        <f t="shared" si="6"/>
        <v/>
      </c>
      <c r="J66" s="1" t="e">
        <f t="shared" si="7"/>
        <v>#VALUE!</v>
      </c>
      <c r="K66" s="1" t="str">
        <f t="shared" si="8"/>
        <v/>
      </c>
      <c r="L66" s="1" t="e">
        <f t="shared" si="9"/>
        <v>#VALUE!</v>
      </c>
      <c r="M66" s="1" t="str">
        <f t="shared" si="15"/>
        <v/>
      </c>
      <c r="N66" s="1">
        <f t="shared" si="11"/>
        <v>4488.7350000000079</v>
      </c>
      <c r="S66"/>
    </row>
    <row r="67" spans="1:19" x14ac:dyDescent="0.25">
      <c r="A67" t="str">
        <f t="shared" si="13"/>
        <v/>
      </c>
      <c r="B67" s="7" t="str">
        <f t="shared" si="1"/>
        <v/>
      </c>
      <c r="C67" s="2">
        <v>57</v>
      </c>
      <c r="D67" s="1" t="str">
        <f t="shared" si="12"/>
        <v/>
      </c>
      <c r="E67" s="1" t="e">
        <f t="shared" si="2"/>
        <v>#VALUE!</v>
      </c>
      <c r="F67" s="1" t="str">
        <f t="shared" si="14"/>
        <v/>
      </c>
      <c r="G67" s="1" t="str">
        <f t="shared" si="4"/>
        <v/>
      </c>
      <c r="H67" s="1" t="e">
        <f t="shared" si="5"/>
        <v>#VALUE!</v>
      </c>
      <c r="I67" s="1" t="str">
        <f t="shared" si="6"/>
        <v/>
      </c>
      <c r="J67" s="1" t="e">
        <f t="shared" si="7"/>
        <v>#VALUE!</v>
      </c>
      <c r="K67" s="1" t="str">
        <f t="shared" si="8"/>
        <v/>
      </c>
      <c r="L67" s="1" t="e">
        <f t="shared" si="9"/>
        <v>#VALUE!</v>
      </c>
      <c r="M67" s="1" t="str">
        <f t="shared" si="15"/>
        <v/>
      </c>
      <c r="N67" s="1">
        <f t="shared" si="11"/>
        <v>4488.7350000000079</v>
      </c>
      <c r="S67"/>
    </row>
    <row r="68" spans="1:19" x14ac:dyDescent="0.25">
      <c r="A68" t="str">
        <f t="shared" si="13"/>
        <v/>
      </c>
      <c r="B68" s="7" t="str">
        <f t="shared" si="1"/>
        <v/>
      </c>
      <c r="C68" s="2">
        <v>58</v>
      </c>
      <c r="D68" s="1" t="str">
        <f t="shared" si="12"/>
        <v/>
      </c>
      <c r="E68" s="1" t="e">
        <f t="shared" si="2"/>
        <v>#VALUE!</v>
      </c>
      <c r="F68" s="1" t="str">
        <f t="shared" si="14"/>
        <v/>
      </c>
      <c r="G68" s="1" t="str">
        <f t="shared" si="4"/>
        <v/>
      </c>
      <c r="H68" s="1" t="e">
        <f t="shared" si="5"/>
        <v>#VALUE!</v>
      </c>
      <c r="I68" s="1" t="str">
        <f t="shared" si="6"/>
        <v/>
      </c>
      <c r="J68" s="1" t="e">
        <f t="shared" si="7"/>
        <v>#VALUE!</v>
      </c>
      <c r="K68" s="1" t="str">
        <f t="shared" si="8"/>
        <v/>
      </c>
      <c r="L68" s="1" t="e">
        <f t="shared" si="9"/>
        <v>#VALUE!</v>
      </c>
      <c r="M68" s="1" t="str">
        <f t="shared" si="15"/>
        <v/>
      </c>
      <c r="N68" s="1">
        <f t="shared" si="11"/>
        <v>4488.7350000000079</v>
      </c>
      <c r="S68"/>
    </row>
    <row r="69" spans="1:19" x14ac:dyDescent="0.25">
      <c r="A69" t="str">
        <f t="shared" si="13"/>
        <v/>
      </c>
      <c r="B69" s="7" t="str">
        <f t="shared" si="1"/>
        <v/>
      </c>
      <c r="C69" s="2">
        <v>59</v>
      </c>
      <c r="D69" s="1" t="str">
        <f t="shared" si="12"/>
        <v/>
      </c>
      <c r="E69" s="1" t="e">
        <f t="shared" si="2"/>
        <v>#VALUE!</v>
      </c>
      <c r="F69" s="1" t="str">
        <f t="shared" si="14"/>
        <v/>
      </c>
      <c r="G69" s="1" t="str">
        <f t="shared" si="4"/>
        <v/>
      </c>
      <c r="H69" s="1" t="e">
        <f t="shared" si="5"/>
        <v>#VALUE!</v>
      </c>
      <c r="I69" s="1" t="str">
        <f t="shared" si="6"/>
        <v/>
      </c>
      <c r="J69" s="1" t="e">
        <f t="shared" si="7"/>
        <v>#VALUE!</v>
      </c>
      <c r="K69" s="1" t="str">
        <f t="shared" si="8"/>
        <v/>
      </c>
      <c r="L69" s="1" t="e">
        <f t="shared" si="9"/>
        <v>#VALUE!</v>
      </c>
      <c r="M69" s="1" t="str">
        <f t="shared" si="15"/>
        <v/>
      </c>
      <c r="N69" s="1">
        <f t="shared" si="11"/>
        <v>4488.7350000000079</v>
      </c>
      <c r="S69"/>
    </row>
    <row r="70" spans="1:19" x14ac:dyDescent="0.25">
      <c r="A70" t="str">
        <f t="shared" si="13"/>
        <v/>
      </c>
      <c r="B70" s="7" t="str">
        <f t="shared" si="1"/>
        <v/>
      </c>
      <c r="C70" s="2">
        <v>60</v>
      </c>
      <c r="D70" s="1" t="str">
        <f t="shared" si="12"/>
        <v/>
      </c>
      <c r="E70" s="1" t="e">
        <f t="shared" si="2"/>
        <v>#VALUE!</v>
      </c>
      <c r="F70" s="1" t="str">
        <f t="shared" si="14"/>
        <v/>
      </c>
      <c r="G70" s="1" t="str">
        <f t="shared" si="4"/>
        <v/>
      </c>
      <c r="H70" s="1" t="e">
        <f t="shared" si="5"/>
        <v>#VALUE!</v>
      </c>
      <c r="I70" s="1" t="str">
        <f t="shared" si="6"/>
        <v/>
      </c>
      <c r="J70" s="1" t="e">
        <f t="shared" si="7"/>
        <v>#VALUE!</v>
      </c>
      <c r="K70" s="1" t="str">
        <f t="shared" si="8"/>
        <v/>
      </c>
      <c r="L70" s="1" t="e">
        <f t="shared" si="9"/>
        <v>#VALUE!</v>
      </c>
      <c r="M70" s="1" t="str">
        <f t="shared" si="15"/>
        <v/>
      </c>
      <c r="N70" s="1">
        <f t="shared" si="11"/>
        <v>4488.7350000000079</v>
      </c>
      <c r="S70"/>
    </row>
    <row r="72" spans="1:19" x14ac:dyDescent="0.25">
      <c r="H72" s="1"/>
      <c r="I72" s="1"/>
      <c r="J72" s="1"/>
      <c r="K72" s="1"/>
    </row>
  </sheetData>
  <mergeCells count="1">
    <mergeCell ref="Q3:R3"/>
  </mergeCells>
  <dataValidations count="1">
    <dataValidation type="list" allowBlank="1" showInputMessage="1" showErrorMessage="1" sqref="D4">
      <formula1>$XFC$1:$XFC$4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ABONO A CAPITAL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2024-04-16T15:52:52Z</cp:lastPrinted>
  <dcterms:created xsi:type="dcterms:W3CDTF">2022-04-20T18:00:31Z</dcterms:created>
  <dcterms:modified xsi:type="dcterms:W3CDTF">2025-10-27T19:24:07Z</dcterms:modified>
</cp:coreProperties>
</file>