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ocuments\"/>
    </mc:Choice>
  </mc:AlternateContent>
  <bookViews>
    <workbookView xWindow="0" yWindow="0" windowWidth="24000" windowHeight="9135"/>
  </bookViews>
  <sheets>
    <sheet name="INBURSA-1.87%" sheetId="17" r:id="rId1"/>
  </sheets>
  <definedNames>
    <definedName name="_xlnm.Print_Area" localSheetId="0">'INBURSA-1.87%'!$B$1:$K$76</definedName>
  </definedNames>
  <calcPr calcId="152511"/>
</workbook>
</file>

<file path=xl/calcChain.xml><?xml version="1.0" encoding="utf-8"?>
<calcChain xmlns="http://schemas.openxmlformats.org/spreadsheetml/2006/main">
  <c r="D75" i="17" l="1"/>
  <c r="D74" i="17"/>
  <c r="D73" i="17"/>
  <c r="D72" i="17"/>
  <c r="D71" i="17"/>
  <c r="D70" i="17"/>
  <c r="D69" i="17"/>
  <c r="D68" i="17"/>
  <c r="D67" i="17"/>
  <c r="D66" i="17"/>
  <c r="D65" i="17"/>
  <c r="D64" i="17"/>
  <c r="D63" i="17"/>
  <c r="D62" i="17"/>
  <c r="D61" i="17"/>
  <c r="D60" i="17"/>
  <c r="D59" i="17"/>
  <c r="D58" i="17"/>
  <c r="D57" i="17"/>
  <c r="D56" i="17"/>
  <c r="D55" i="17"/>
  <c r="D54" i="17"/>
  <c r="D53" i="17"/>
  <c r="D52" i="17"/>
  <c r="D51" i="17"/>
  <c r="D50" i="17"/>
  <c r="D49" i="17"/>
  <c r="D48" i="17"/>
  <c r="D47" i="17"/>
  <c r="D46" i="17"/>
  <c r="D45" i="17"/>
  <c r="D44" i="17"/>
  <c r="D43" i="17"/>
  <c r="D42" i="17"/>
  <c r="D41" i="17"/>
  <c r="D40" i="17"/>
  <c r="D39" i="17"/>
  <c r="D38" i="17"/>
  <c r="D37" i="17"/>
  <c r="D36" i="17"/>
  <c r="D35" i="17"/>
  <c r="D34" i="17"/>
  <c r="D33" i="17"/>
  <c r="D32" i="17"/>
  <c r="D31" i="17"/>
  <c r="D30" i="17"/>
  <c r="D29" i="17"/>
  <c r="D28" i="17"/>
  <c r="D27" i="17"/>
  <c r="D26" i="17"/>
  <c r="D25" i="17"/>
  <c r="D24" i="17"/>
  <c r="D23" i="17"/>
  <c r="D22" i="17"/>
  <c r="D21" i="17"/>
  <c r="D20" i="17"/>
  <c r="D19" i="17"/>
  <c r="D18" i="17"/>
  <c r="D17" i="17"/>
  <c r="D16" i="17"/>
  <c r="D15" i="17"/>
  <c r="F15" i="17" s="1"/>
  <c r="J7" i="17"/>
  <c r="E8" i="17" s="1"/>
  <c r="I30" i="17" s="1"/>
  <c r="E15" i="17" l="1"/>
  <c r="J6" i="17"/>
  <c r="I59" i="17"/>
  <c r="I43" i="17"/>
  <c r="I60" i="17"/>
  <c r="I68" i="17"/>
  <c r="I19" i="17"/>
  <c r="I22" i="17"/>
  <c r="I39" i="17"/>
  <c r="I23" i="17"/>
  <c r="I26" i="17"/>
  <c r="I40" i="17"/>
  <c r="I18" i="17"/>
  <c r="I52" i="17"/>
  <c r="I27" i="17"/>
  <c r="I35" i="17"/>
  <c r="I47" i="17"/>
  <c r="I55" i="17"/>
  <c r="I63" i="17"/>
  <c r="I71" i="17"/>
  <c r="I44" i="17"/>
  <c r="I28" i="17"/>
  <c r="I56" i="17"/>
  <c r="I72" i="17"/>
  <c r="E9" i="17"/>
  <c r="I73" i="17"/>
  <c r="I61" i="17"/>
  <c r="I37" i="17"/>
  <c r="I17" i="17"/>
  <c r="I53" i="17"/>
  <c r="I45" i="17"/>
  <c r="I69" i="17"/>
  <c r="I65" i="17"/>
  <c r="I57" i="17"/>
  <c r="I29" i="17"/>
  <c r="I21" i="17"/>
  <c r="I49" i="17"/>
  <c r="I41" i="17"/>
  <c r="I33" i="17"/>
  <c r="I25" i="17"/>
  <c r="I70" i="17"/>
  <c r="I66" i="17"/>
  <c r="I62" i="17"/>
  <c r="I58" i="17"/>
  <c r="I54" i="17"/>
  <c r="I50" i="17"/>
  <c r="I46" i="17"/>
  <c r="I42" i="17"/>
  <c r="I38" i="17"/>
  <c r="I34" i="17"/>
  <c r="I31" i="17"/>
  <c r="I36" i="17"/>
  <c r="I48" i="17"/>
  <c r="I64" i="17"/>
  <c r="I32" i="17"/>
  <c r="I51" i="17"/>
  <c r="I67" i="17"/>
  <c r="I75" i="17"/>
  <c r="I74" i="17"/>
  <c r="I16" i="17"/>
  <c r="I20" i="17"/>
  <c r="I24" i="17"/>
  <c r="G16" i="17" l="1"/>
  <c r="I13" i="17"/>
  <c r="H16" i="17" l="1"/>
  <c r="F16" i="17" s="1"/>
  <c r="E16" i="17" s="1"/>
  <c r="G17" i="17" l="1"/>
  <c r="H17" i="17" l="1"/>
  <c r="F17" i="17" l="1"/>
  <c r="E17" i="17" l="1"/>
  <c r="G18" i="17" l="1"/>
  <c r="H18" i="17" l="1"/>
  <c r="F18" i="17" s="1"/>
  <c r="E18" i="17" l="1"/>
  <c r="G19" i="17" l="1"/>
  <c r="H19" i="17" l="1"/>
  <c r="F19" i="17" s="1"/>
  <c r="E19" i="17" s="1"/>
  <c r="G20" i="17" l="1"/>
  <c r="H20" i="17" l="1"/>
  <c r="F20" i="17" s="1"/>
  <c r="E20" i="17" s="1"/>
  <c r="G21" i="17" l="1"/>
  <c r="H21" i="17" l="1"/>
  <c r="F21" i="17" s="1"/>
  <c r="E21" i="17" s="1"/>
  <c r="G22" i="17" l="1"/>
  <c r="H22" i="17" l="1"/>
  <c r="F22" i="17" s="1"/>
  <c r="E22" i="17" s="1"/>
  <c r="G23" i="17" l="1"/>
  <c r="H23" i="17" l="1"/>
  <c r="F23" i="17" s="1"/>
  <c r="E23" i="17" s="1"/>
  <c r="G24" i="17" l="1"/>
  <c r="H24" i="17" l="1"/>
  <c r="F24" i="17" s="1"/>
  <c r="E24" i="17" s="1"/>
  <c r="G25" i="17" l="1"/>
  <c r="H25" i="17" l="1"/>
  <c r="F25" i="17" s="1"/>
  <c r="E25" i="17" s="1"/>
  <c r="G26" i="17" l="1"/>
  <c r="H26" i="17" l="1"/>
  <c r="F26" i="17" s="1"/>
  <c r="E26" i="17" s="1"/>
  <c r="G27" i="17" l="1"/>
  <c r="H27" i="17" l="1"/>
  <c r="F27" i="17" s="1"/>
  <c r="E27" i="17" s="1"/>
  <c r="G28" i="17" l="1"/>
  <c r="H28" i="17" l="1"/>
  <c r="F28" i="17" s="1"/>
  <c r="E28" i="17" s="1"/>
  <c r="G29" i="17" l="1"/>
  <c r="H29" i="17" l="1"/>
  <c r="F29" i="17" s="1"/>
  <c r="E29" i="17" s="1"/>
  <c r="G30" i="17" l="1"/>
  <c r="H30" i="17" l="1"/>
  <c r="F30" i="17" s="1"/>
  <c r="E30" i="17" s="1"/>
  <c r="G31" i="17" l="1"/>
  <c r="H31" i="17" l="1"/>
  <c r="F31" i="17" s="1"/>
  <c r="E31" i="17" s="1"/>
  <c r="G32" i="17" l="1"/>
  <c r="H32" i="17" l="1"/>
  <c r="F32" i="17" s="1"/>
  <c r="E32" i="17" s="1"/>
  <c r="G33" i="17" l="1"/>
  <c r="H33" i="17" l="1"/>
  <c r="F33" i="17" s="1"/>
  <c r="E33" i="17" s="1"/>
  <c r="G34" i="17" l="1"/>
  <c r="H34" i="17" l="1"/>
  <c r="F34" i="17" s="1"/>
  <c r="E34" i="17" s="1"/>
  <c r="G35" i="17" l="1"/>
  <c r="H35" i="17" l="1"/>
  <c r="F35" i="17" s="1"/>
  <c r="E35" i="17" s="1"/>
  <c r="G36" i="17" l="1"/>
  <c r="H36" i="17" l="1"/>
  <c r="F36" i="17" s="1"/>
  <c r="E36" i="17" s="1"/>
  <c r="G37" i="17" l="1"/>
  <c r="H37" i="17" l="1"/>
  <c r="F37" i="17" s="1"/>
  <c r="E37" i="17" s="1"/>
  <c r="G38" i="17" l="1"/>
  <c r="H38" i="17" l="1"/>
  <c r="F38" i="17" s="1"/>
  <c r="E38" i="17" s="1"/>
  <c r="G39" i="17" l="1"/>
  <c r="H39" i="17" l="1"/>
  <c r="F39" i="17" s="1"/>
  <c r="E39" i="17" s="1"/>
  <c r="G40" i="17" l="1"/>
  <c r="H40" i="17" l="1"/>
  <c r="F40" i="17" s="1"/>
  <c r="E40" i="17" s="1"/>
  <c r="G41" i="17" l="1"/>
  <c r="H41" i="17" l="1"/>
  <c r="F41" i="17" s="1"/>
  <c r="E41" i="17" s="1"/>
  <c r="G42" i="17" l="1"/>
  <c r="H42" i="17" l="1"/>
  <c r="F42" i="17" s="1"/>
  <c r="E42" i="17" s="1"/>
  <c r="G43" i="17" l="1"/>
  <c r="H43" i="17" l="1"/>
  <c r="F43" i="17" s="1"/>
  <c r="E43" i="17" s="1"/>
  <c r="G44" i="17" l="1"/>
  <c r="H44" i="17" l="1"/>
  <c r="F44" i="17" s="1"/>
  <c r="E44" i="17" s="1"/>
  <c r="G45" i="17" l="1"/>
  <c r="H45" i="17" l="1"/>
  <c r="F45" i="17" s="1"/>
  <c r="E45" i="17" s="1"/>
  <c r="G46" i="17" l="1"/>
  <c r="H46" i="17" l="1"/>
  <c r="F46" i="17" s="1"/>
  <c r="E46" i="17" s="1"/>
  <c r="G47" i="17" l="1"/>
  <c r="H47" i="17" l="1"/>
  <c r="F47" i="17" s="1"/>
  <c r="E47" i="17" s="1"/>
  <c r="G48" i="17" l="1"/>
  <c r="H48" i="17" l="1"/>
  <c r="F48" i="17" s="1"/>
  <c r="E48" i="17" s="1"/>
  <c r="G49" i="17" l="1"/>
  <c r="H49" i="17" l="1"/>
  <c r="F49" i="17" s="1"/>
  <c r="E49" i="17" s="1"/>
  <c r="G50" i="17" l="1"/>
  <c r="H50" i="17" l="1"/>
  <c r="F50" i="17" s="1"/>
  <c r="E50" i="17" s="1"/>
  <c r="G51" i="17" l="1"/>
  <c r="H51" i="17" l="1"/>
  <c r="F51" i="17" s="1"/>
  <c r="E51" i="17" s="1"/>
  <c r="G52" i="17" l="1"/>
  <c r="H52" i="17" l="1"/>
  <c r="F52" i="17" s="1"/>
  <c r="E52" i="17" s="1"/>
  <c r="G53" i="17" l="1"/>
  <c r="H53" i="17" l="1"/>
  <c r="F53" i="17" s="1"/>
  <c r="E53" i="17" s="1"/>
  <c r="G54" i="17" l="1"/>
  <c r="H54" i="17" l="1"/>
  <c r="F54" i="17" s="1"/>
  <c r="E54" i="17" s="1"/>
  <c r="G55" i="17" l="1"/>
  <c r="H55" i="17" l="1"/>
  <c r="F55" i="17" s="1"/>
  <c r="E55" i="17" s="1"/>
  <c r="G56" i="17" l="1"/>
  <c r="H56" i="17" l="1"/>
  <c r="F56" i="17" s="1"/>
  <c r="E56" i="17" s="1"/>
  <c r="G57" i="17" l="1"/>
  <c r="H57" i="17" l="1"/>
  <c r="F57" i="17" s="1"/>
  <c r="E57" i="17" s="1"/>
  <c r="G58" i="17" l="1"/>
  <c r="H58" i="17" l="1"/>
  <c r="F58" i="17" s="1"/>
  <c r="E58" i="17" s="1"/>
  <c r="G59" i="17" l="1"/>
  <c r="H59" i="17" l="1"/>
  <c r="F59" i="17" s="1"/>
  <c r="E59" i="17" s="1"/>
  <c r="G60" i="17" l="1"/>
  <c r="H60" i="17" l="1"/>
  <c r="F60" i="17" s="1"/>
  <c r="E60" i="17" s="1"/>
  <c r="G61" i="17" l="1"/>
  <c r="H61" i="17" l="1"/>
  <c r="F61" i="17" s="1"/>
  <c r="E61" i="17" s="1"/>
  <c r="G62" i="17" l="1"/>
  <c r="H62" i="17" l="1"/>
  <c r="F62" i="17" s="1"/>
  <c r="E62" i="17" s="1"/>
  <c r="G63" i="17" l="1"/>
  <c r="H63" i="17" l="1"/>
  <c r="F63" i="17" s="1"/>
  <c r="E63" i="17" s="1"/>
  <c r="G64" i="17" l="1"/>
  <c r="H64" i="17" l="1"/>
  <c r="F64" i="17" s="1"/>
  <c r="E64" i="17" s="1"/>
  <c r="G65" i="17" l="1"/>
  <c r="H65" i="17" l="1"/>
  <c r="F65" i="17" s="1"/>
  <c r="E65" i="17" s="1"/>
  <c r="G66" i="17" l="1"/>
  <c r="H66" i="17" l="1"/>
  <c r="F66" i="17" s="1"/>
  <c r="E66" i="17" s="1"/>
  <c r="G67" i="17" l="1"/>
  <c r="H67" i="17" l="1"/>
  <c r="F67" i="17" s="1"/>
  <c r="E67" i="17" s="1"/>
  <c r="G68" i="17" l="1"/>
  <c r="H68" i="17" l="1"/>
  <c r="F68" i="17" s="1"/>
  <c r="E68" i="17" s="1"/>
  <c r="G69" i="17" l="1"/>
  <c r="H69" i="17" l="1"/>
  <c r="F69" i="17" s="1"/>
  <c r="E69" i="17" s="1"/>
  <c r="G70" i="17" l="1"/>
  <c r="H70" i="17" l="1"/>
  <c r="F70" i="17" s="1"/>
  <c r="E70" i="17" s="1"/>
  <c r="G71" i="17" l="1"/>
  <c r="H71" i="17" l="1"/>
  <c r="F71" i="17" s="1"/>
  <c r="E71" i="17" s="1"/>
  <c r="G72" i="17" l="1"/>
  <c r="H72" i="17" l="1"/>
  <c r="F72" i="17" s="1"/>
  <c r="E72" i="17" s="1"/>
  <c r="G73" i="17" l="1"/>
  <c r="H73" i="17" l="1"/>
  <c r="F73" i="17" s="1"/>
  <c r="E73" i="17" s="1"/>
  <c r="G74" i="17" l="1"/>
  <c r="H74" i="17" l="1"/>
  <c r="F74" i="17" s="1"/>
  <c r="E74" i="17" s="1"/>
  <c r="G75" i="17" l="1"/>
  <c r="H75" i="17" l="1"/>
  <c r="H13" i="17" s="1"/>
  <c r="G13" i="17"/>
  <c r="F75" i="17" l="1"/>
  <c r="F13" i="17" s="1"/>
  <c r="J9" i="17" s="1"/>
  <c r="E75" i="17" l="1"/>
</calcChain>
</file>

<file path=xl/comments1.xml><?xml version="1.0" encoding="utf-8"?>
<comments xmlns="http://schemas.openxmlformats.org/spreadsheetml/2006/main">
  <authors>
    <author>lenovo</author>
  </authors>
  <commentList>
    <comment ref="E7" authorId="0" shapeId="0">
      <text>
        <r>
          <rPr>
            <sz val="9"/>
            <color indexed="81"/>
            <rFont val="Tahoma"/>
            <family val="2"/>
          </rPr>
          <t>Selecciona el plazo y se calcularan por automatico los demas campos.</t>
        </r>
      </text>
    </comment>
  </commentList>
</comments>
</file>

<file path=xl/sharedStrings.xml><?xml version="1.0" encoding="utf-8"?>
<sst xmlns="http://schemas.openxmlformats.org/spreadsheetml/2006/main" count="26" uniqueCount="25">
  <si>
    <t># PAGO</t>
  </si>
  <si>
    <t>CAPITAL</t>
  </si>
  <si>
    <t>INTERES</t>
  </si>
  <si>
    <t>IVA</t>
  </si>
  <si>
    <t>DESCUENTO</t>
  </si>
  <si>
    <t>SALDO INSOLUTO</t>
  </si>
  <si>
    <t>Totales</t>
  </si>
  <si>
    <t>NOMINA</t>
  </si>
  <si>
    <t>MESES</t>
  </si>
  <si>
    <t>Nombre:</t>
  </si>
  <si>
    <t>Dependencia:</t>
  </si>
  <si>
    <t>Plazo:</t>
  </si>
  <si>
    <t>Descuento:</t>
  </si>
  <si>
    <t>Pagare:</t>
  </si>
  <si>
    <t>Tipo de Prestamo:</t>
  </si>
  <si>
    <t>TABLA DE AMORTIZACION</t>
  </si>
  <si>
    <t>*Tabla de amortizacion para fines informativos</t>
  </si>
  <si>
    <t>Tasa insoluta con IVA</t>
  </si>
  <si>
    <t>Tasa Insoluta Mensual</t>
  </si>
  <si>
    <t>Monto:</t>
  </si>
  <si>
    <t>Tasa Global Mensual con fines de calculo general</t>
  </si>
  <si>
    <t>-</t>
  </si>
  <si>
    <t>PLAZO</t>
  </si>
  <si>
    <t>TASA INS.C/IVA</t>
  </si>
  <si>
    <t>IMSS PLEY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</si>
</sst>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[$-F800]dddd\,\ mmmm\ dd\,\ 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1">
    <xf numFmtId="0" fontId="0" fillId="0" borderId="0" xfId="0"/>
    <xf numFmtId="0" fontId="0" fillId="2" borderId="0" xfId="0" applyFont="1" applyFill="1"/>
    <xf numFmtId="0" fontId="0" fillId="2" borderId="0" xfId="0" applyFont="1" applyFill="1" applyAlignment="1">
      <alignment horizontal="center"/>
    </xf>
    <xf numFmtId="44" fontId="0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/>
    <xf numFmtId="44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164" fontId="1" fillId="2" borderId="0" xfId="0" applyNumberFormat="1" applyFont="1" applyFill="1" applyAlignment="1"/>
    <xf numFmtId="10" fontId="1" fillId="2" borderId="0" xfId="1" applyNumberFormat="1" applyFont="1" applyFill="1"/>
    <xf numFmtId="10" fontId="0" fillId="0" borderId="0" xfId="1" applyNumberFormat="1" applyFont="1"/>
    <xf numFmtId="44" fontId="0" fillId="0" borderId="0" xfId="0" applyNumberFormat="1"/>
    <xf numFmtId="0" fontId="0" fillId="0" borderId="0" xfId="0" applyBorder="1" applyAlignment="1">
      <alignment horizontal="center"/>
    </xf>
    <xf numFmtId="44" fontId="0" fillId="0" borderId="0" xfId="0" applyNumberFormat="1" applyBorder="1" applyAlignment="1">
      <alignment horizontal="center"/>
    </xf>
    <xf numFmtId="44" fontId="0" fillId="0" borderId="0" xfId="1" applyNumberFormat="1" applyFont="1"/>
    <xf numFmtId="0" fontId="0" fillId="0" borderId="0" xfId="0" applyAlignment="1">
      <alignment wrapText="1"/>
    </xf>
    <xf numFmtId="0" fontId="0" fillId="0" borderId="0" xfId="0" applyFill="1"/>
    <xf numFmtId="0" fontId="5" fillId="0" borderId="0" xfId="0" applyFont="1" applyFill="1"/>
    <xf numFmtId="0" fontId="6" fillId="0" borderId="0" xfId="0" applyFont="1" applyFill="1"/>
    <xf numFmtId="0" fontId="0" fillId="2" borderId="0" xfId="0" applyFont="1" applyFill="1" applyAlignment="1">
      <alignment vertical="center"/>
    </xf>
    <xf numFmtId="44" fontId="0" fillId="2" borderId="0" xfId="0" applyNumberFormat="1" applyFont="1" applyFill="1" applyAlignment="1" applyProtection="1">
      <alignment horizontal="center"/>
      <protection locked="0"/>
    </xf>
    <xf numFmtId="10" fontId="0" fillId="0" borderId="0" xfId="0" applyNumberFormat="1"/>
    <xf numFmtId="0" fontId="0" fillId="0" borderId="0" xfId="0" applyAlignment="1">
      <alignment horizontal="center"/>
    </xf>
    <xf numFmtId="10" fontId="8" fillId="0" borderId="0" xfId="0" applyNumberFormat="1" applyFont="1"/>
    <xf numFmtId="10" fontId="9" fillId="2" borderId="0" xfId="0" applyNumberFormat="1" applyFont="1" applyFill="1" applyAlignment="1">
      <alignment horizontal="center"/>
    </xf>
    <xf numFmtId="0" fontId="0" fillId="2" borderId="0" xfId="0" applyFont="1" applyFill="1" applyBorder="1" applyAlignment="1">
      <alignment horizontal="left"/>
    </xf>
    <xf numFmtId="164" fontId="9" fillId="2" borderId="0" xfId="0" applyNumberFormat="1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wrapText="1"/>
    </xf>
    <xf numFmtId="0" fontId="0" fillId="0" borderId="1" xfId="0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DE3E3E"/>
      <color rgb="FFDE21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D76"/>
  <sheetViews>
    <sheetView showGridLines="0" tabSelected="1" topLeftCell="B1" zoomScaleNormal="100" workbookViewId="0">
      <selection activeCell="E6" sqref="E6"/>
    </sheetView>
  </sheetViews>
  <sheetFormatPr baseColWidth="10" defaultRowHeight="15" x14ac:dyDescent="0.25"/>
  <cols>
    <col min="1" max="1" width="0" hidden="1" customWidth="1"/>
    <col min="2" max="2" width="4.5703125" customWidth="1"/>
    <col min="4" max="9" width="14.28515625" customWidth="1"/>
    <col min="10" max="10" width="20" bestFit="1" customWidth="1"/>
    <col min="11" max="11" width="12.5703125" bestFit="1" customWidth="1"/>
    <col min="12" max="13" width="12.28515625" bestFit="1" customWidth="1"/>
    <col min="16384" max="16384" width="13.5703125" bestFit="1" customWidth="1"/>
  </cols>
  <sheetData>
    <row r="1" spans="1:14 16383:16384" x14ac:dyDescent="0.25">
      <c r="E1" s="28" t="s">
        <v>15</v>
      </c>
      <c r="F1" s="28"/>
      <c r="G1" s="28"/>
      <c r="H1" s="28"/>
      <c r="XFC1" t="s">
        <v>22</v>
      </c>
      <c r="XFD1" t="s">
        <v>23</v>
      </c>
    </row>
    <row r="2" spans="1:14 16383:16384" x14ac:dyDescent="0.25">
      <c r="E2" s="28"/>
      <c r="F2" s="28"/>
      <c r="G2" s="28"/>
      <c r="H2" s="28"/>
      <c r="XFC2" s="23">
        <v>24</v>
      </c>
      <c r="XFD2" s="22">
        <v>2.164474452305239E-2</v>
      </c>
    </row>
    <row r="3" spans="1:14 16383:16384" x14ac:dyDescent="0.25">
      <c r="XFC3" s="23">
        <v>36</v>
      </c>
      <c r="XFD3" s="22">
        <v>2.164473138432238E-2</v>
      </c>
    </row>
    <row r="4" spans="1:14 16383:16384" x14ac:dyDescent="0.25">
      <c r="C4" s="26" t="s">
        <v>9</v>
      </c>
      <c r="D4" s="26"/>
      <c r="E4" s="5"/>
      <c r="F4" s="1"/>
      <c r="G4" s="1"/>
      <c r="H4" s="9"/>
      <c r="I4" s="9"/>
      <c r="J4" s="1"/>
      <c r="XFC4" s="23">
        <v>48</v>
      </c>
      <c r="XFD4" s="22">
        <v>2.164473224297523E-2</v>
      </c>
    </row>
    <row r="5" spans="1:14 16383:16384" x14ac:dyDescent="0.25">
      <c r="C5" s="26" t="s">
        <v>10</v>
      </c>
      <c r="D5" s="26"/>
      <c r="E5" s="20" t="s">
        <v>24</v>
      </c>
      <c r="F5" s="1"/>
      <c r="G5" s="1"/>
      <c r="H5" s="1"/>
      <c r="I5" s="1"/>
      <c r="J5" s="1"/>
      <c r="XFC5" s="23">
        <v>60</v>
      </c>
      <c r="XFD5" s="22">
        <v>2.164474824733412E-2</v>
      </c>
    </row>
    <row r="6" spans="1:14 16383:16384" ht="15" customHeight="1" x14ac:dyDescent="0.25">
      <c r="C6" s="26" t="s">
        <v>19</v>
      </c>
      <c r="D6" s="26"/>
      <c r="E6" s="21">
        <v>150000</v>
      </c>
      <c r="F6" s="1"/>
      <c r="G6" s="1"/>
      <c r="H6" s="27" t="s">
        <v>18</v>
      </c>
      <c r="I6" s="27"/>
      <c r="J6" s="25">
        <f>J7/1.16</f>
        <v>1.865926573046045E-2</v>
      </c>
      <c r="XFC6" s="23"/>
      <c r="XFD6" s="22"/>
    </row>
    <row r="7" spans="1:14 16383:16384" ht="15" customHeight="1" x14ac:dyDescent="0.25">
      <c r="C7" s="26" t="s">
        <v>11</v>
      </c>
      <c r="D7" s="26"/>
      <c r="E7" s="2">
        <v>60</v>
      </c>
      <c r="F7" s="1" t="s">
        <v>8</v>
      </c>
      <c r="G7" s="1"/>
      <c r="H7" s="27" t="s">
        <v>17</v>
      </c>
      <c r="I7" s="27"/>
      <c r="J7" s="25">
        <f>VLOOKUP(E7,$XFC$1:$XFD$7,2,0)</f>
        <v>2.164474824733412E-2</v>
      </c>
      <c r="XFC7" s="23"/>
      <c r="XFD7" s="22"/>
    </row>
    <row r="8" spans="1:14 16383:16384" x14ac:dyDescent="0.25">
      <c r="C8" s="26" t="s">
        <v>12</v>
      </c>
      <c r="D8" s="26"/>
      <c r="E8" s="3">
        <f>-PMT(J7,E7,E6,0,0)</f>
        <v>4488.7350000000079</v>
      </c>
      <c r="F8" s="1"/>
      <c r="G8" s="1"/>
      <c r="H8" s="1"/>
      <c r="I8" s="1"/>
      <c r="J8" s="1"/>
    </row>
    <row r="9" spans="1:14 16383:16384" ht="15" customHeight="1" x14ac:dyDescent="0.25">
      <c r="C9" s="26" t="s">
        <v>13</v>
      </c>
      <c r="D9" s="26"/>
      <c r="E9" s="3">
        <f>E7*E8</f>
        <v>269324.10000000044</v>
      </c>
      <c r="F9" s="1"/>
      <c r="G9" s="1"/>
      <c r="H9" s="29" t="s">
        <v>20</v>
      </c>
      <c r="I9" s="29"/>
      <c r="J9" s="10">
        <f>+((G13+H13)/F13)/E7</f>
        <v>1.3258233333333385E-2</v>
      </c>
      <c r="K9" s="15"/>
    </row>
    <row r="10" spans="1:14 16383:16384" x14ac:dyDescent="0.25">
      <c r="C10" s="26" t="s">
        <v>14</v>
      </c>
      <c r="D10" s="26"/>
      <c r="E10" s="4" t="s">
        <v>7</v>
      </c>
      <c r="F10" s="1"/>
      <c r="G10" s="1"/>
      <c r="H10" s="29"/>
      <c r="I10" s="29"/>
      <c r="J10" s="1"/>
    </row>
    <row r="11" spans="1:14 16383:16384" x14ac:dyDescent="0.25">
      <c r="H11" s="18" t="s">
        <v>16</v>
      </c>
    </row>
    <row r="12" spans="1:14 16383:16384" s="17" customFormat="1" x14ac:dyDescent="0.25">
      <c r="H12" s="19" t="s">
        <v>16</v>
      </c>
      <c r="I12" s="19"/>
      <c r="J12" s="19"/>
    </row>
    <row r="13" spans="1:14 16383:16384" x14ac:dyDescent="0.25">
      <c r="D13" s="30" t="s">
        <v>6</v>
      </c>
      <c r="E13" s="30"/>
      <c r="F13" s="6">
        <f>SUM(F15:F175)</f>
        <v>150000.00000000003</v>
      </c>
      <c r="G13" s="6">
        <f>SUM(G15:G175)</f>
        <v>102865.60344827626</v>
      </c>
      <c r="H13" s="6">
        <f>SUM(H15:H175)</f>
        <v>16458.496551724202</v>
      </c>
      <c r="I13" s="6">
        <f>SUM(I15:I175)</f>
        <v>269324.10000000073</v>
      </c>
      <c r="M13" s="12"/>
    </row>
    <row r="14" spans="1:14 16383:16384" ht="30" x14ac:dyDescent="0.25">
      <c r="D14" s="7" t="s">
        <v>0</v>
      </c>
      <c r="E14" s="8" t="s">
        <v>5</v>
      </c>
      <c r="F14" s="7" t="s">
        <v>1</v>
      </c>
      <c r="G14" s="7" t="s">
        <v>2</v>
      </c>
      <c r="H14" s="7" t="s">
        <v>3</v>
      </c>
      <c r="I14" s="7" t="s">
        <v>4</v>
      </c>
      <c r="L14" s="16"/>
      <c r="M14" s="16"/>
      <c r="N14" s="16"/>
    </row>
    <row r="15" spans="1:14 16383:16384" x14ac:dyDescent="0.25">
      <c r="A15">
        <v>0</v>
      </c>
      <c r="D15" s="13">
        <f>IF(A15&lt;=$E$7,A15,"")</f>
        <v>0</v>
      </c>
      <c r="E15" s="14">
        <f>IF(D15&lt;=$E$7,IF(D15=0,$E$6,E14-F15),"")</f>
        <v>150000</v>
      </c>
      <c r="F15" s="14">
        <f>IF(D15&lt;=$E$7,IF(D15=0,0,I15-SUM(G15:H15)),"")</f>
        <v>0</v>
      </c>
      <c r="G15" s="14" t="s">
        <v>21</v>
      </c>
      <c r="H15" s="14">
        <v>0</v>
      </c>
      <c r="I15" s="14">
        <v>0</v>
      </c>
      <c r="L15" s="12"/>
      <c r="M15" s="12"/>
      <c r="N15" s="11"/>
    </row>
    <row r="16" spans="1:14 16383:16384" x14ac:dyDescent="0.25">
      <c r="A16">
        <v>1</v>
      </c>
      <c r="D16" s="13">
        <f t="shared" ref="D16:D75" si="0">IF(A16&lt;=$E$7,A16,"")</f>
        <v>1</v>
      </c>
      <c r="E16" s="14">
        <f>IF(D16&lt;=$E$7,IF(D16=0,$E$6,E15-F16),"")</f>
        <v>148757.9772371001</v>
      </c>
      <c r="F16" s="14">
        <f>IF(D16&lt;=$E$7,IF(D16=0,0,I16-SUM(G16:H16)),"")</f>
        <v>1242.0227628998896</v>
      </c>
      <c r="G16" s="14">
        <f>IF(D16&lt;=$E$7,IFERROR(E15*$J$6,""),"")</f>
        <v>2798.8898595690675</v>
      </c>
      <c r="H16" s="14">
        <f>IFERROR(G16*16%,"")</f>
        <v>447.82237753105079</v>
      </c>
      <c r="I16" s="14">
        <f>IF(D16&lt;=$E$7,$E$8,"")</f>
        <v>4488.7350000000079</v>
      </c>
    </row>
    <row r="17" spans="1:9" x14ac:dyDescent="0.25">
      <c r="A17">
        <v>2</v>
      </c>
      <c r="D17" s="13">
        <f t="shared" si="0"/>
        <v>2</v>
      </c>
      <c r="E17" s="14">
        <f t="shared" ref="E17:E75" si="1">IF(D17&lt;=$E$7,IF(D17=0,$E$6,E16-F17),"")</f>
        <v>147489.07120417978</v>
      </c>
      <c r="F17" s="14">
        <f t="shared" ref="F17:F75" si="2">IF(D17&lt;=$E$7,IF(D17=0,0,I17-SUM(G17:H17)),"")</f>
        <v>1268.9060329203157</v>
      </c>
      <c r="G17" s="14">
        <f t="shared" ref="G17:G75" si="3">IF(D17&lt;=$E$7,IFERROR(E16*$J$6,""),"")</f>
        <v>2775.7146267928379</v>
      </c>
      <c r="H17" s="14">
        <f t="shared" ref="H17:H75" si="4">IFERROR(G17*16%,"")</f>
        <v>444.11434028685409</v>
      </c>
      <c r="I17" s="14">
        <f t="shared" ref="I17:I75" si="5">IF(D17&lt;=$E$7,$E$8,"")</f>
        <v>4488.7350000000079</v>
      </c>
    </row>
    <row r="18" spans="1:9" x14ac:dyDescent="0.25">
      <c r="A18">
        <v>3</v>
      </c>
      <c r="D18" s="13">
        <f t="shared" si="0"/>
        <v>3</v>
      </c>
      <c r="E18" s="14">
        <f t="shared" si="1"/>
        <v>146192.70001962737</v>
      </c>
      <c r="F18" s="14">
        <f t="shared" si="2"/>
        <v>1296.3711845524003</v>
      </c>
      <c r="G18" s="14">
        <f t="shared" si="3"/>
        <v>2752.0377719375929</v>
      </c>
      <c r="H18" s="14">
        <f t="shared" si="4"/>
        <v>440.32604351001487</v>
      </c>
      <c r="I18" s="14">
        <f t="shared" si="5"/>
        <v>4488.7350000000079</v>
      </c>
    </row>
    <row r="19" spans="1:9" x14ac:dyDescent="0.25">
      <c r="A19">
        <v>4</v>
      </c>
      <c r="D19" s="13">
        <f t="shared" si="0"/>
        <v>4</v>
      </c>
      <c r="E19" s="14">
        <f t="shared" si="1"/>
        <v>144868.26920715024</v>
      </c>
      <c r="F19" s="14">
        <f t="shared" si="2"/>
        <v>1324.4308124771355</v>
      </c>
      <c r="G19" s="14">
        <f t="shared" si="3"/>
        <v>2727.8484375197177</v>
      </c>
      <c r="H19" s="14">
        <f t="shared" si="4"/>
        <v>436.45575000315483</v>
      </c>
      <c r="I19" s="14">
        <f t="shared" si="5"/>
        <v>4488.7350000000079</v>
      </c>
    </row>
    <row r="20" spans="1:9" x14ac:dyDescent="0.25">
      <c r="A20">
        <v>5</v>
      </c>
      <c r="D20" s="13">
        <f t="shared" si="0"/>
        <v>5</v>
      </c>
      <c r="E20" s="14">
        <f t="shared" si="1"/>
        <v>143515.17142316603</v>
      </c>
      <c r="F20" s="14">
        <f t="shared" si="2"/>
        <v>1353.0977839842153</v>
      </c>
      <c r="G20" s="14">
        <f t="shared" si="3"/>
        <v>2703.1355310480972</v>
      </c>
      <c r="H20" s="14">
        <f t="shared" si="4"/>
        <v>432.50168496769555</v>
      </c>
      <c r="I20" s="14">
        <f t="shared" si="5"/>
        <v>4488.7350000000079</v>
      </c>
    </row>
    <row r="21" spans="1:9" x14ac:dyDescent="0.25">
      <c r="A21">
        <v>6</v>
      </c>
      <c r="D21" s="13">
        <f t="shared" si="0"/>
        <v>6</v>
      </c>
      <c r="E21" s="14">
        <f t="shared" si="1"/>
        <v>142132.78617829346</v>
      </c>
      <c r="F21" s="14">
        <f t="shared" si="2"/>
        <v>1382.3852448725788</v>
      </c>
      <c r="G21" s="14">
        <f t="shared" si="3"/>
        <v>2677.8877199374388</v>
      </c>
      <c r="H21" s="14">
        <f t="shared" si="4"/>
        <v>428.46203518999022</v>
      </c>
      <c r="I21" s="14">
        <f t="shared" si="5"/>
        <v>4488.7350000000079</v>
      </c>
    </row>
    <row r="22" spans="1:9" x14ac:dyDescent="0.25">
      <c r="A22">
        <v>7</v>
      </c>
      <c r="D22" s="13">
        <f t="shared" si="0"/>
        <v>7</v>
      </c>
      <c r="E22" s="14">
        <f t="shared" si="1"/>
        <v>140720.4795528148</v>
      </c>
      <c r="F22" s="14">
        <f t="shared" si="2"/>
        <v>1412.3066254786745</v>
      </c>
      <c r="G22" s="14">
        <f t="shared" si="3"/>
        <v>2652.0934263114941</v>
      </c>
      <c r="H22" s="14">
        <f t="shared" si="4"/>
        <v>424.33494820983907</v>
      </c>
      <c r="I22" s="14">
        <f t="shared" si="5"/>
        <v>4488.7350000000079</v>
      </c>
    </row>
    <row r="23" spans="1:9" x14ac:dyDescent="0.25">
      <c r="A23">
        <v>8</v>
      </c>
      <c r="D23" s="13">
        <f t="shared" si="0"/>
        <v>8</v>
      </c>
      <c r="E23" s="14">
        <f t="shared" si="1"/>
        <v>139277.6039059796</v>
      </c>
      <c r="F23" s="14">
        <f t="shared" si="2"/>
        <v>1442.875646835203</v>
      </c>
      <c r="G23" s="14">
        <f t="shared" si="3"/>
        <v>2625.7408216937974</v>
      </c>
      <c r="H23" s="14">
        <f t="shared" si="4"/>
        <v>420.1185314710076</v>
      </c>
      <c r="I23" s="14">
        <f t="shared" si="5"/>
        <v>4488.7350000000079</v>
      </c>
    </row>
    <row r="24" spans="1:9" x14ac:dyDescent="0.25">
      <c r="A24">
        <v>9</v>
      </c>
      <c r="D24" s="13">
        <f t="shared" si="0"/>
        <v>9</v>
      </c>
      <c r="E24" s="14">
        <f t="shared" si="1"/>
        <v>137803.49757901643</v>
      </c>
      <c r="F24" s="14">
        <f t="shared" si="2"/>
        <v>1474.10632696316</v>
      </c>
      <c r="G24" s="14">
        <f t="shared" si="3"/>
        <v>2598.8178215834896</v>
      </c>
      <c r="H24" s="14">
        <f t="shared" si="4"/>
        <v>415.81085145335834</v>
      </c>
      <c r="I24" s="14">
        <f t="shared" si="5"/>
        <v>4488.7350000000079</v>
      </c>
    </row>
    <row r="25" spans="1:9" x14ac:dyDescent="0.25">
      <c r="A25">
        <v>10</v>
      </c>
      <c r="D25" s="13">
        <f t="shared" si="0"/>
        <v>10</v>
      </c>
      <c r="E25" s="14">
        <f t="shared" si="1"/>
        <v>136297.48459171635</v>
      </c>
      <c r="F25" s="14">
        <f t="shared" si="2"/>
        <v>1506.0129873000801</v>
      </c>
      <c r="G25" s="14">
        <f t="shared" si="3"/>
        <v>2571.3120799137309</v>
      </c>
      <c r="H25" s="14">
        <f t="shared" si="4"/>
        <v>411.40993278619698</v>
      </c>
      <c r="I25" s="14">
        <f t="shared" si="5"/>
        <v>4488.7350000000079</v>
      </c>
    </row>
    <row r="26" spans="1:9" x14ac:dyDescent="0.25">
      <c r="A26">
        <v>11</v>
      </c>
      <c r="D26" s="13">
        <f t="shared" si="0"/>
        <v>11</v>
      </c>
      <c r="E26" s="14">
        <f t="shared" si="1"/>
        <v>134758.87433244893</v>
      </c>
      <c r="F26" s="14">
        <f t="shared" si="2"/>
        <v>1538.610259267406</v>
      </c>
      <c r="G26" s="14">
        <f t="shared" si="3"/>
        <v>2543.2109833901741</v>
      </c>
      <c r="H26" s="14">
        <f t="shared" si="4"/>
        <v>406.91375734242786</v>
      </c>
      <c r="I26" s="14">
        <f t="shared" si="5"/>
        <v>4488.7350000000079</v>
      </c>
    </row>
    <row r="27" spans="1:9" x14ac:dyDescent="0.25">
      <c r="A27">
        <v>12</v>
      </c>
      <c r="D27" s="13">
        <f t="shared" si="0"/>
        <v>12</v>
      </c>
      <c r="E27" s="14">
        <f t="shared" si="1"/>
        <v>133186.96124146893</v>
      </c>
      <c r="F27" s="14">
        <f t="shared" si="2"/>
        <v>1571.9130909800142</v>
      </c>
      <c r="G27" s="14">
        <f t="shared" si="3"/>
        <v>2514.5016457068909</v>
      </c>
      <c r="H27" s="14">
        <f t="shared" si="4"/>
        <v>402.32026331310254</v>
      </c>
      <c r="I27" s="14">
        <f t="shared" si="5"/>
        <v>4488.7350000000079</v>
      </c>
    </row>
    <row r="28" spans="1:9" x14ac:dyDescent="0.25">
      <c r="A28">
        <v>13</v>
      </c>
      <c r="D28" s="13">
        <f t="shared" si="0"/>
        <v>13</v>
      </c>
      <c r="E28" s="14">
        <f t="shared" si="1"/>
        <v>131581.02448736798</v>
      </c>
      <c r="F28" s="14">
        <f t="shared" si="2"/>
        <v>1605.9367541009656</v>
      </c>
      <c r="G28" s="14">
        <f t="shared" si="3"/>
        <v>2485.1709016371055</v>
      </c>
      <c r="H28" s="14">
        <f t="shared" si="4"/>
        <v>397.62734426193691</v>
      </c>
      <c r="I28" s="14">
        <f t="shared" si="5"/>
        <v>4488.7350000000079</v>
      </c>
    </row>
    <row r="29" spans="1:9" x14ac:dyDescent="0.25">
      <c r="A29">
        <v>14</v>
      </c>
      <c r="D29" s="13">
        <f t="shared" si="0"/>
        <v>14</v>
      </c>
      <c r="E29" s="14">
        <f t="shared" si="1"/>
        <v>129940.32763652336</v>
      </c>
      <c r="F29" s="14">
        <f t="shared" si="2"/>
        <v>1640.6968508446216</v>
      </c>
      <c r="G29" s="14">
        <f t="shared" si="3"/>
        <v>2455.2053009960227</v>
      </c>
      <c r="H29" s="14">
        <f t="shared" si="4"/>
        <v>392.83284815936366</v>
      </c>
      <c r="I29" s="14">
        <f t="shared" si="5"/>
        <v>4488.7350000000079</v>
      </c>
    </row>
    <row r="30" spans="1:9" x14ac:dyDescent="0.25">
      <c r="A30">
        <v>15</v>
      </c>
      <c r="D30" s="13">
        <f t="shared" si="0"/>
        <v>15</v>
      </c>
      <c r="E30" s="14">
        <f t="shared" si="1"/>
        <v>128264.11831539201</v>
      </c>
      <c r="F30" s="14">
        <f t="shared" si="2"/>
        <v>1676.2093211313468</v>
      </c>
      <c r="G30" s="14">
        <f t="shared" si="3"/>
        <v>2424.5911024729835</v>
      </c>
      <c r="H30" s="14">
        <f t="shared" si="4"/>
        <v>387.93457639567737</v>
      </c>
      <c r="I30" s="14">
        <f t="shared" si="5"/>
        <v>4488.7350000000079</v>
      </c>
    </row>
    <row r="31" spans="1:9" x14ac:dyDescent="0.25">
      <c r="A31">
        <v>16</v>
      </c>
      <c r="D31" s="13">
        <f t="shared" si="0"/>
        <v>16</v>
      </c>
      <c r="E31" s="14">
        <f t="shared" si="1"/>
        <v>126551.62786549494</v>
      </c>
      <c r="F31" s="14">
        <f t="shared" si="2"/>
        <v>1712.4904498970704</v>
      </c>
      <c r="G31" s="14">
        <f t="shared" si="3"/>
        <v>2393.3142673301186</v>
      </c>
      <c r="H31" s="14">
        <f t="shared" si="4"/>
        <v>382.930282772819</v>
      </c>
      <c r="I31" s="14">
        <f t="shared" si="5"/>
        <v>4488.7350000000079</v>
      </c>
    </row>
    <row r="32" spans="1:9" x14ac:dyDescent="0.25">
      <c r="A32">
        <v>17</v>
      </c>
      <c r="D32" s="13">
        <f t="shared" si="0"/>
        <v>17</v>
      </c>
      <c r="E32" s="14">
        <f t="shared" si="1"/>
        <v>124802.07099093389</v>
      </c>
      <c r="F32" s="14">
        <f t="shared" si="2"/>
        <v>1749.5568745610562</v>
      </c>
      <c r="G32" s="14">
        <f t="shared" si="3"/>
        <v>2361.3604529646136</v>
      </c>
      <c r="H32" s="14">
        <f t="shared" si="4"/>
        <v>377.81767247433817</v>
      </c>
      <c r="I32" s="14">
        <f t="shared" si="5"/>
        <v>4488.7350000000079</v>
      </c>
    </row>
    <row r="33" spans="1:9" x14ac:dyDescent="0.25">
      <c r="A33">
        <v>18</v>
      </c>
      <c r="D33" s="13">
        <f t="shared" si="0"/>
        <v>18</v>
      </c>
      <c r="E33" s="14">
        <f t="shared" si="1"/>
        <v>123014.64539827858</v>
      </c>
      <c r="F33" s="14">
        <f t="shared" si="2"/>
        <v>1787.4255926553228</v>
      </c>
      <c r="G33" s="14">
        <f t="shared" si="3"/>
        <v>2328.7150063316249</v>
      </c>
      <c r="H33" s="14">
        <f t="shared" si="4"/>
        <v>372.59440101306001</v>
      </c>
      <c r="I33" s="14">
        <f t="shared" si="5"/>
        <v>4488.7350000000079</v>
      </c>
    </row>
    <row r="34" spans="1:9" x14ac:dyDescent="0.25">
      <c r="A34">
        <v>19</v>
      </c>
      <c r="D34" s="13">
        <f t="shared" si="0"/>
        <v>19</v>
      </c>
      <c r="E34" s="14">
        <f t="shared" si="1"/>
        <v>121188.53142865939</v>
      </c>
      <c r="F34" s="14">
        <f t="shared" si="2"/>
        <v>1826.113969619189</v>
      </c>
      <c r="G34" s="14">
        <f t="shared" si="3"/>
        <v>2295.3629572248437</v>
      </c>
      <c r="H34" s="14">
        <f t="shared" si="4"/>
        <v>367.25807315597501</v>
      </c>
      <c r="I34" s="14">
        <f t="shared" si="5"/>
        <v>4488.7350000000079</v>
      </c>
    </row>
    <row r="35" spans="1:9" x14ac:dyDescent="0.25">
      <c r="A35">
        <v>20</v>
      </c>
      <c r="D35" s="13">
        <f t="shared" si="0"/>
        <v>20</v>
      </c>
      <c r="E35" s="14">
        <f t="shared" si="1"/>
        <v>119322.89168189686</v>
      </c>
      <c r="F35" s="14">
        <f t="shared" si="2"/>
        <v>1865.6397467625361</v>
      </c>
      <c r="G35" s="14">
        <f t="shared" si="3"/>
        <v>2261.2890114116135</v>
      </c>
      <c r="H35" s="14">
        <f t="shared" si="4"/>
        <v>361.80624182585819</v>
      </c>
      <c r="I35" s="14">
        <f t="shared" si="5"/>
        <v>4488.7350000000079</v>
      </c>
    </row>
    <row r="36" spans="1:9" x14ac:dyDescent="0.25">
      <c r="A36">
        <v>21</v>
      </c>
      <c r="D36" s="13">
        <f t="shared" si="0"/>
        <v>21</v>
      </c>
      <c r="E36" s="14">
        <f t="shared" si="1"/>
        <v>117416.87063249543</v>
      </c>
      <c r="F36" s="14">
        <f t="shared" si="2"/>
        <v>1906.0210494014318</v>
      </c>
      <c r="G36" s="14">
        <f t="shared" si="3"/>
        <v>2226.4775436194623</v>
      </c>
      <c r="H36" s="14">
        <f t="shared" si="4"/>
        <v>356.23640697911395</v>
      </c>
      <c r="I36" s="14">
        <f t="shared" si="5"/>
        <v>4488.7350000000079</v>
      </c>
    </row>
    <row r="37" spans="1:9" x14ac:dyDescent="0.25">
      <c r="A37">
        <v>22</v>
      </c>
      <c r="D37" s="13">
        <f t="shared" si="0"/>
        <v>22</v>
      </c>
      <c r="E37" s="14">
        <f t="shared" si="1"/>
        <v>115469.59423732558</v>
      </c>
      <c r="F37" s="14">
        <f t="shared" si="2"/>
        <v>1947.2763951698453</v>
      </c>
      <c r="G37" s="14">
        <f t="shared" si="3"/>
        <v>2190.91259037083</v>
      </c>
      <c r="H37" s="14">
        <f t="shared" si="4"/>
        <v>350.54601445933281</v>
      </c>
      <c r="I37" s="14">
        <f t="shared" si="5"/>
        <v>4488.7350000000079</v>
      </c>
    </row>
    <row r="38" spans="1:9" x14ac:dyDescent="0.25">
      <c r="A38">
        <v>23</v>
      </c>
      <c r="D38" s="13">
        <f t="shared" si="0"/>
        <v>23</v>
      </c>
      <c r="E38" s="14">
        <f t="shared" si="1"/>
        <v>113480.16953481431</v>
      </c>
      <c r="F38" s="14">
        <f t="shared" si="2"/>
        <v>1989.4247025112727</v>
      </c>
      <c r="G38" s="14">
        <f t="shared" si="3"/>
        <v>2154.5778426627026</v>
      </c>
      <c r="H38" s="14">
        <f t="shared" si="4"/>
        <v>344.73245482603244</v>
      </c>
      <c r="I38" s="14">
        <f t="shared" si="5"/>
        <v>4488.7350000000079</v>
      </c>
    </row>
    <row r="39" spans="1:9" x14ac:dyDescent="0.25">
      <c r="A39">
        <v>24</v>
      </c>
      <c r="D39" s="13">
        <f t="shared" si="0"/>
        <v>24</v>
      </c>
      <c r="E39" s="14">
        <f t="shared" si="1"/>
        <v>111447.68423546015</v>
      </c>
      <c r="F39" s="14">
        <f t="shared" si="2"/>
        <v>2032.4852993541567</v>
      </c>
      <c r="G39" s="14">
        <f t="shared" si="3"/>
        <v>2117.4566384878026</v>
      </c>
      <c r="H39" s="14">
        <f t="shared" si="4"/>
        <v>338.79306215804843</v>
      </c>
      <c r="I39" s="14">
        <f t="shared" si="5"/>
        <v>4488.7350000000079</v>
      </c>
    </row>
    <row r="40" spans="1:9" x14ac:dyDescent="0.25">
      <c r="A40">
        <v>25</v>
      </c>
      <c r="D40" s="13">
        <f t="shared" si="0"/>
        <v>25</v>
      </c>
      <c r="E40" s="14">
        <f t="shared" si="1"/>
        <v>109371.20630348507</v>
      </c>
      <c r="F40" s="14">
        <f t="shared" si="2"/>
        <v>2076.4779319750846</v>
      </c>
      <c r="G40" s="14">
        <f t="shared" si="3"/>
        <v>2079.5319551938992</v>
      </c>
      <c r="H40" s="14">
        <f t="shared" si="4"/>
        <v>332.72511283102386</v>
      </c>
      <c r="I40" s="14">
        <f t="shared" si="5"/>
        <v>4488.7350000000079</v>
      </c>
    </row>
    <row r="41" spans="1:9" x14ac:dyDescent="0.25">
      <c r="A41">
        <v>26</v>
      </c>
      <c r="D41" s="13">
        <f t="shared" si="0"/>
        <v>26</v>
      </c>
      <c r="E41" s="14">
        <f t="shared" si="1"/>
        <v>107249.78352943124</v>
      </c>
      <c r="F41" s="14">
        <f t="shared" si="2"/>
        <v>2121.4227740538308</v>
      </c>
      <c r="G41" s="14">
        <f t="shared" si="3"/>
        <v>2040.7864016777389</v>
      </c>
      <c r="H41" s="14">
        <f t="shared" si="4"/>
        <v>326.52582426843821</v>
      </c>
      <c r="I41" s="14">
        <f t="shared" si="5"/>
        <v>4488.7350000000079</v>
      </c>
    </row>
    <row r="42" spans="1:9" x14ac:dyDescent="0.25">
      <c r="A42">
        <v>27</v>
      </c>
      <c r="D42" s="13">
        <f t="shared" si="0"/>
        <v>27</v>
      </c>
      <c r="E42" s="14">
        <f t="shared" si="1"/>
        <v>105082.44309350685</v>
      </c>
      <c r="F42" s="14">
        <f t="shared" si="2"/>
        <v>2167.3404359243873</v>
      </c>
      <c r="G42" s="14">
        <f t="shared" si="3"/>
        <v>2001.2022104100179</v>
      </c>
      <c r="H42" s="14">
        <f t="shared" si="4"/>
        <v>320.19235366560287</v>
      </c>
      <c r="I42" s="14">
        <f t="shared" si="5"/>
        <v>4488.7350000000079</v>
      </c>
    </row>
    <row r="43" spans="1:9" x14ac:dyDescent="0.25">
      <c r="A43">
        <v>28</v>
      </c>
      <c r="D43" s="13">
        <f t="shared" si="0"/>
        <v>28</v>
      </c>
      <c r="E43" s="14">
        <f t="shared" si="1"/>
        <v>102868.19111948062</v>
      </c>
      <c r="F43" s="14">
        <f t="shared" si="2"/>
        <v>2214.2519740262378</v>
      </c>
      <c r="G43" s="14">
        <f t="shared" si="3"/>
        <v>1960.7612292877329</v>
      </c>
      <c r="H43" s="14">
        <f t="shared" si="4"/>
        <v>313.72179668603729</v>
      </c>
      <c r="I43" s="14">
        <f t="shared" si="5"/>
        <v>4488.7350000000079</v>
      </c>
    </row>
    <row r="44" spans="1:9" x14ac:dyDescent="0.25">
      <c r="A44">
        <v>29</v>
      </c>
      <c r="D44" s="13">
        <f t="shared" si="0"/>
        <v>29</v>
      </c>
      <c r="E44" s="14">
        <f t="shared" si="1"/>
        <v>100606.01221892041</v>
      </c>
      <c r="F44" s="14">
        <f t="shared" si="2"/>
        <v>2262.1789005601981</v>
      </c>
      <c r="G44" s="14">
        <f t="shared" si="3"/>
        <v>1919.4449133101807</v>
      </c>
      <c r="H44" s="14">
        <f t="shared" si="4"/>
        <v>307.11118612962895</v>
      </c>
      <c r="I44" s="14">
        <f t="shared" si="5"/>
        <v>4488.7350000000079</v>
      </c>
    </row>
    <row r="45" spans="1:9" x14ac:dyDescent="0.25">
      <c r="A45">
        <v>30</v>
      </c>
      <c r="D45" s="13">
        <f t="shared" si="0"/>
        <v>30</v>
      </c>
      <c r="E45" s="14">
        <f t="shared" si="1"/>
        <v>98294.869025567154</v>
      </c>
      <c r="F45" s="14">
        <f t="shared" si="2"/>
        <v>2311.1431933532549</v>
      </c>
      <c r="G45" s="14">
        <f t="shared" si="3"/>
        <v>1877.2343160747869</v>
      </c>
      <c r="H45" s="14">
        <f t="shared" si="4"/>
        <v>300.35749057196591</v>
      </c>
      <c r="I45" s="14">
        <f t="shared" si="5"/>
        <v>4488.7350000000079</v>
      </c>
    </row>
    <row r="46" spans="1:9" x14ac:dyDescent="0.25">
      <c r="A46">
        <v>31</v>
      </c>
      <c r="D46" s="13">
        <f t="shared" si="0"/>
        <v>31</v>
      </c>
      <c r="E46" s="14">
        <f t="shared" si="1"/>
        <v>95933.701719630233</v>
      </c>
      <c r="F46" s="14">
        <f t="shared" si="2"/>
        <v>2361.1673059369259</v>
      </c>
      <c r="G46" s="14">
        <f t="shared" si="3"/>
        <v>1834.1100810888636</v>
      </c>
      <c r="H46" s="14">
        <f t="shared" si="4"/>
        <v>293.45761297421819</v>
      </c>
      <c r="I46" s="14">
        <f t="shared" si="5"/>
        <v>4488.7350000000079</v>
      </c>
    </row>
    <row r="47" spans="1:9" x14ac:dyDescent="0.25">
      <c r="A47">
        <v>32</v>
      </c>
      <c r="D47" s="13">
        <f t="shared" si="0"/>
        <v>32</v>
      </c>
      <c r="E47" s="14">
        <f t="shared" si="1"/>
        <v>93521.42754178647</v>
      </c>
      <c r="F47" s="14">
        <f t="shared" si="2"/>
        <v>2412.2741778437671</v>
      </c>
      <c r="G47" s="14">
        <f t="shared" si="3"/>
        <v>1790.0524328933111</v>
      </c>
      <c r="H47" s="14">
        <f t="shared" si="4"/>
        <v>286.4083892629298</v>
      </c>
      <c r="I47" s="14">
        <f t="shared" si="5"/>
        <v>4488.7350000000079</v>
      </c>
    </row>
    <row r="48" spans="1:9" x14ac:dyDescent="0.25">
      <c r="A48">
        <v>33</v>
      </c>
      <c r="D48" s="13">
        <f t="shared" si="0"/>
        <v>33</v>
      </c>
      <c r="E48" s="14">
        <f t="shared" si="1"/>
        <v>91056.940296659726</v>
      </c>
      <c r="F48" s="14">
        <f t="shared" si="2"/>
        <v>2464.4872451267402</v>
      </c>
      <c r="G48" s="14">
        <f t="shared" si="3"/>
        <v>1745.0411679941965</v>
      </c>
      <c r="H48" s="14">
        <f t="shared" si="4"/>
        <v>279.20658687907144</v>
      </c>
      <c r="I48" s="14">
        <f t="shared" si="5"/>
        <v>4488.7350000000079</v>
      </c>
    </row>
    <row r="49" spans="1:9" x14ac:dyDescent="0.25">
      <c r="A49">
        <v>34</v>
      </c>
      <c r="D49" s="13">
        <f t="shared" si="0"/>
        <v>34</v>
      </c>
      <c r="E49" s="14">
        <f t="shared" si="1"/>
        <v>88539.109845553452</v>
      </c>
      <c r="F49" s="14">
        <f t="shared" si="2"/>
        <v>2517.8304511062743</v>
      </c>
      <c r="G49" s="14">
        <f t="shared" si="3"/>
        <v>1699.0556455980461</v>
      </c>
      <c r="H49" s="14">
        <f t="shared" si="4"/>
        <v>271.84890329568736</v>
      </c>
      <c r="I49" s="14">
        <f t="shared" si="5"/>
        <v>4488.7350000000079</v>
      </c>
    </row>
    <row r="50" spans="1:9" x14ac:dyDescent="0.25">
      <c r="A50">
        <v>35</v>
      </c>
      <c r="D50" s="13">
        <f t="shared" si="0"/>
        <v>35</v>
      </c>
      <c r="E50" s="14">
        <f t="shared" si="1"/>
        <v>85966.781588203507</v>
      </c>
      <c r="F50" s="14">
        <f t="shared" si="2"/>
        <v>2572.3282573499419</v>
      </c>
      <c r="G50" s="14">
        <f t="shared" si="3"/>
        <v>1652.0747781466089</v>
      </c>
      <c r="H50" s="14">
        <f t="shared" si="4"/>
        <v>264.33196450345741</v>
      </c>
      <c r="I50" s="14">
        <f t="shared" si="5"/>
        <v>4488.7350000000079</v>
      </c>
    </row>
    <row r="51" spans="1:9" x14ac:dyDescent="0.25">
      <c r="A51">
        <v>36</v>
      </c>
      <c r="D51" s="13">
        <f t="shared" si="0"/>
        <v>36</v>
      </c>
      <c r="E51" s="14">
        <f>IF(D51&lt;=$E$7,IF(D51=0,$E$6,E50-F51),"")</f>
        <v>83338.775933313722</v>
      </c>
      <c r="F51" s="14">
        <f t="shared" si="2"/>
        <v>2628.0056548897846</v>
      </c>
      <c r="G51" s="14">
        <f t="shared" si="3"/>
        <v>1604.077021646744</v>
      </c>
      <c r="H51" s="14">
        <f t="shared" si="4"/>
        <v>256.65232346347904</v>
      </c>
      <c r="I51" s="14">
        <f t="shared" si="5"/>
        <v>4488.7350000000079</v>
      </c>
    </row>
    <row r="52" spans="1:9" x14ac:dyDescent="0.25">
      <c r="A52">
        <v>37</v>
      </c>
      <c r="D52" s="13">
        <f t="shared" si="0"/>
        <v>37</v>
      </c>
      <c r="E52" s="14">
        <f t="shared" si="1"/>
        <v>80653.887757631281</v>
      </c>
      <c r="F52" s="14">
        <f t="shared" si="2"/>
        <v>2684.8881756824449</v>
      </c>
      <c r="G52" s="14">
        <f t="shared" si="3"/>
        <v>1555.0403657910028</v>
      </c>
      <c r="H52" s="14">
        <f t="shared" si="4"/>
        <v>248.80645852656045</v>
      </c>
      <c r="I52" s="14">
        <f t="shared" si="5"/>
        <v>4488.7350000000079</v>
      </c>
    </row>
    <row r="53" spans="1:9" x14ac:dyDescent="0.25">
      <c r="A53">
        <v>38</v>
      </c>
      <c r="D53" s="13">
        <f t="shared" si="0"/>
        <v>38</v>
      </c>
      <c r="E53" s="14">
        <f t="shared" si="1"/>
        <v>77910.885853313943</v>
      </c>
      <c r="F53" s="14">
        <f t="shared" si="2"/>
        <v>2743.0019043173352</v>
      </c>
      <c r="G53" s="14">
        <f t="shared" si="3"/>
        <v>1504.9423238643731</v>
      </c>
      <c r="H53" s="14">
        <f t="shared" si="4"/>
        <v>240.7907718182997</v>
      </c>
      <c r="I53" s="14">
        <f t="shared" si="5"/>
        <v>4488.7350000000079</v>
      </c>
    </row>
    <row r="54" spans="1:9" x14ac:dyDescent="0.25">
      <c r="A54">
        <v>39</v>
      </c>
      <c r="D54" s="13">
        <f t="shared" si="0"/>
        <v>39</v>
      </c>
      <c r="E54" s="14">
        <f t="shared" si="1"/>
        <v>75108.5123633357</v>
      </c>
      <c r="F54" s="14">
        <f t="shared" si="2"/>
        <v>2802.3734899782421</v>
      </c>
      <c r="G54" s="14">
        <f t="shared" si="3"/>
        <v>1453.7599224325568</v>
      </c>
      <c r="H54" s="14">
        <f t="shared" si="4"/>
        <v>232.60158758920909</v>
      </c>
      <c r="I54" s="14">
        <f t="shared" si="5"/>
        <v>4488.7350000000079</v>
      </c>
    </row>
    <row r="55" spans="1:9" x14ac:dyDescent="0.25">
      <c r="A55">
        <v>40</v>
      </c>
      <c r="D55" s="13">
        <f t="shared" si="0"/>
        <v>40</v>
      </c>
      <c r="E55" s="14">
        <f t="shared" si="1"/>
        <v>72245.482204671876</v>
      </c>
      <c r="F55" s="14">
        <f t="shared" si="2"/>
        <v>2863.0301586638243</v>
      </c>
      <c r="G55" s="14">
        <f t="shared" si="3"/>
        <v>1401.4696908070548</v>
      </c>
      <c r="H55" s="14">
        <f t="shared" si="4"/>
        <v>224.23515052912876</v>
      </c>
      <c r="I55" s="14">
        <f t="shared" si="5"/>
        <v>4488.7350000000079</v>
      </c>
    </row>
    <row r="56" spans="1:9" x14ac:dyDescent="0.25">
      <c r="A56">
        <v>41</v>
      </c>
      <c r="D56" s="13">
        <f t="shared" si="0"/>
        <v>41</v>
      </c>
      <c r="E56" s="14">
        <f t="shared" si="1"/>
        <v>69320.482478999242</v>
      </c>
      <c r="F56" s="14">
        <f t="shared" si="2"/>
        <v>2924.9997256726278</v>
      </c>
      <c r="G56" s="14">
        <f t="shared" si="3"/>
        <v>1348.0476502822241</v>
      </c>
      <c r="H56" s="14">
        <f t="shared" si="4"/>
        <v>215.68762404515587</v>
      </c>
      <c r="I56" s="14">
        <f t="shared" si="5"/>
        <v>4488.7350000000079</v>
      </c>
    </row>
    <row r="57" spans="1:9" x14ac:dyDescent="0.25">
      <c r="A57">
        <v>42</v>
      </c>
      <c r="D57" s="13">
        <f t="shared" si="0"/>
        <v>42</v>
      </c>
      <c r="E57" s="14">
        <f t="shared" si="1"/>
        <v>66332.171870640916</v>
      </c>
      <c r="F57" s="14">
        <f t="shared" si="2"/>
        <v>2988.3106083583334</v>
      </c>
      <c r="G57" s="14">
        <f t="shared" si="3"/>
        <v>1293.4693031393747</v>
      </c>
      <c r="H57" s="14">
        <f t="shared" si="4"/>
        <v>206.95508850229996</v>
      </c>
      <c r="I57" s="14">
        <f t="shared" si="5"/>
        <v>4488.7350000000079</v>
      </c>
    </row>
    <row r="58" spans="1:9" x14ac:dyDescent="0.25">
      <c r="A58">
        <v>43</v>
      </c>
      <c r="D58" s="13">
        <f t="shared" si="0"/>
        <v>43</v>
      </c>
      <c r="E58" s="14">
        <f t="shared" si="1"/>
        <v>63279.180031479831</v>
      </c>
      <c r="F58" s="14">
        <f t="shared" si="2"/>
        <v>3052.9918391610872</v>
      </c>
      <c r="G58" s="14">
        <f t="shared" si="3"/>
        <v>1237.7096214128626</v>
      </c>
      <c r="H58" s="14">
        <f t="shared" si="4"/>
        <v>198.03353942605801</v>
      </c>
      <c r="I58" s="14">
        <f t="shared" si="5"/>
        <v>4488.7350000000079</v>
      </c>
    </row>
    <row r="59" spans="1:9" x14ac:dyDescent="0.25">
      <c r="A59">
        <v>44</v>
      </c>
      <c r="D59" s="13">
        <f t="shared" si="0"/>
        <v>44</v>
      </c>
      <c r="E59" s="14">
        <f t="shared" si="1"/>
        <v>60160.106952558934</v>
      </c>
      <c r="F59" s="14">
        <f t="shared" si="2"/>
        <v>3119.0730789208947</v>
      </c>
      <c r="G59" s="14">
        <f t="shared" si="3"/>
        <v>1180.7430354130288</v>
      </c>
      <c r="H59" s="14">
        <f t="shared" si="4"/>
        <v>188.91888566608461</v>
      </c>
      <c r="I59" s="14">
        <f t="shared" si="5"/>
        <v>4488.7350000000079</v>
      </c>
    </row>
    <row r="60" spans="1:9" x14ac:dyDescent="0.25">
      <c r="A60">
        <v>45</v>
      </c>
      <c r="D60" s="13">
        <f t="shared" si="0"/>
        <v>45</v>
      </c>
      <c r="E60" s="14">
        <f t="shared" si="1"/>
        <v>56973.522322079756</v>
      </c>
      <c r="F60" s="14">
        <f t="shared" si="2"/>
        <v>3186.5846304791744</v>
      </c>
      <c r="G60" s="14">
        <f t="shared" si="3"/>
        <v>1122.5434220007185</v>
      </c>
      <c r="H60" s="14">
        <f t="shared" si="4"/>
        <v>179.60694752011497</v>
      </c>
      <c r="I60" s="14">
        <f t="shared" si="5"/>
        <v>4488.7350000000079</v>
      </c>
    </row>
    <row r="61" spans="1:9" x14ac:dyDescent="0.25">
      <c r="A61">
        <v>46</v>
      </c>
      <c r="D61" s="13">
        <f t="shared" si="0"/>
        <v>46</v>
      </c>
      <c r="E61" s="14">
        <f t="shared" si="1"/>
        <v>53717.964869505035</v>
      </c>
      <c r="F61" s="14">
        <f t="shared" si="2"/>
        <v>3255.5574525747206</v>
      </c>
      <c r="G61" s="14">
        <f t="shared" si="3"/>
        <v>1063.0840926080064</v>
      </c>
      <c r="H61" s="14">
        <f t="shared" si="4"/>
        <v>170.09345481728101</v>
      </c>
      <c r="I61" s="14">
        <f t="shared" si="5"/>
        <v>4488.7350000000079</v>
      </c>
    </row>
    <row r="62" spans="1:9" x14ac:dyDescent="0.25">
      <c r="A62">
        <v>47</v>
      </c>
      <c r="D62" s="13">
        <f t="shared" si="0"/>
        <v>47</v>
      </c>
      <c r="E62" s="14">
        <f t="shared" si="1"/>
        <v>50391.9416954646</v>
      </c>
      <c r="F62" s="14">
        <f t="shared" si="2"/>
        <v>3326.0231740404329</v>
      </c>
      <c r="G62" s="14">
        <f t="shared" si="3"/>
        <v>1002.3377809996337</v>
      </c>
      <c r="H62" s="14">
        <f t="shared" si="4"/>
        <v>160.37404495994139</v>
      </c>
      <c r="I62" s="14">
        <f t="shared" si="5"/>
        <v>4488.7350000000079</v>
      </c>
    </row>
    <row r="63" spans="1:9" x14ac:dyDescent="0.25">
      <c r="A63">
        <v>48</v>
      </c>
      <c r="D63" s="13">
        <f t="shared" si="0"/>
        <v>48</v>
      </c>
      <c r="E63" s="14">
        <f t="shared" si="1"/>
        <v>46993.927587157261</v>
      </c>
      <c r="F63" s="14">
        <f t="shared" si="2"/>
        <v>3398.0141083073372</v>
      </c>
      <c r="G63" s="14">
        <f t="shared" si="3"/>
        <v>940.27663076954366</v>
      </c>
      <c r="H63" s="14">
        <f t="shared" si="4"/>
        <v>150.44426092312699</v>
      </c>
      <c r="I63" s="14">
        <f t="shared" si="5"/>
        <v>4488.7350000000079</v>
      </c>
    </row>
    <row r="64" spans="1:9" x14ac:dyDescent="0.25">
      <c r="A64">
        <v>49</v>
      </c>
      <c r="D64" s="13">
        <f t="shared" si="0"/>
        <v>49</v>
      </c>
      <c r="E64" s="14">
        <f t="shared" si="1"/>
        <v>43522.36431893472</v>
      </c>
      <c r="F64" s="14">
        <f t="shared" si="2"/>
        <v>3471.5632682225391</v>
      </c>
      <c r="G64" s="14">
        <f t="shared" si="3"/>
        <v>876.87218256678341</v>
      </c>
      <c r="H64" s="14">
        <f t="shared" si="4"/>
        <v>140.29954921068534</v>
      </c>
      <c r="I64" s="14">
        <f t="shared" si="5"/>
        <v>4488.7350000000079</v>
      </c>
    </row>
    <row r="65" spans="1:10" x14ac:dyDescent="0.25">
      <c r="A65">
        <v>50</v>
      </c>
      <c r="D65" s="13">
        <f t="shared" si="0"/>
        <v>50</v>
      </c>
      <c r="E65" s="14">
        <f t="shared" si="1"/>
        <v>39975.659937746808</v>
      </c>
      <c r="F65" s="14">
        <f t="shared" si="2"/>
        <v>3546.7043811879084</v>
      </c>
      <c r="G65" s="14">
        <f t="shared" si="3"/>
        <v>812.09536104491326</v>
      </c>
      <c r="H65" s="14">
        <f t="shared" si="4"/>
        <v>129.93525776718613</v>
      </c>
      <c r="I65" s="14">
        <f t="shared" si="5"/>
        <v>4488.7350000000079</v>
      </c>
    </row>
    <row r="66" spans="1:10" x14ac:dyDescent="0.25">
      <c r="A66">
        <v>51</v>
      </c>
      <c r="D66" s="13">
        <f t="shared" si="0"/>
        <v>51</v>
      </c>
      <c r="E66" s="14">
        <f t="shared" si="1"/>
        <v>36352.188033120372</v>
      </c>
      <c r="F66" s="14">
        <f t="shared" si="2"/>
        <v>3623.4719046264377</v>
      </c>
      <c r="G66" s="14">
        <f t="shared" si="3"/>
        <v>745.91646152893975</v>
      </c>
      <c r="H66" s="14">
        <f t="shared" si="4"/>
        <v>119.34663384463036</v>
      </c>
      <c r="I66" s="14">
        <f t="shared" si="5"/>
        <v>4488.7350000000079</v>
      </c>
    </row>
    <row r="67" spans="1:10" x14ac:dyDescent="0.25">
      <c r="A67">
        <v>52</v>
      </c>
      <c r="D67" s="13">
        <f t="shared" si="0"/>
        <v>52</v>
      </c>
      <c r="E67" s="14">
        <f t="shared" si="1"/>
        <v>32650.286991337009</v>
      </c>
      <c r="F67" s="14">
        <f t="shared" si="2"/>
        <v>3701.9010417833651</v>
      </c>
      <c r="G67" s="14">
        <f t="shared" si="3"/>
        <v>678.30513639365745</v>
      </c>
      <c r="H67" s="14">
        <f t="shared" si="4"/>
        <v>108.52882182298519</v>
      </c>
      <c r="I67" s="14">
        <f t="shared" si="5"/>
        <v>4488.7350000000079</v>
      </c>
    </row>
    <row r="68" spans="1:10" x14ac:dyDescent="0.25">
      <c r="A68">
        <v>53</v>
      </c>
      <c r="D68" s="13">
        <f t="shared" si="0"/>
        <v>53</v>
      </c>
      <c r="E68" s="14">
        <f t="shared" si="1"/>
        <v>28868.259233467699</v>
      </c>
      <c r="F68" s="14">
        <f t="shared" si="2"/>
        <v>3782.0277578693103</v>
      </c>
      <c r="G68" s="14">
        <f t="shared" si="3"/>
        <v>609.23038114715325</v>
      </c>
      <c r="H68" s="14">
        <f t="shared" si="4"/>
        <v>97.476860983544526</v>
      </c>
      <c r="I68" s="14">
        <f t="shared" si="5"/>
        <v>4488.7350000000079</v>
      </c>
    </row>
    <row r="69" spans="1:10" x14ac:dyDescent="0.25">
      <c r="A69">
        <v>54</v>
      </c>
      <c r="D69" s="13">
        <f t="shared" si="0"/>
        <v>54</v>
      </c>
      <c r="E69" s="14">
        <f t="shared" si="1"/>
        <v>25004.37043691488</v>
      </c>
      <c r="F69" s="14">
        <f t="shared" si="2"/>
        <v>3863.8887965528206</v>
      </c>
      <c r="G69" s="14">
        <f t="shared" si="3"/>
        <v>538.66052021309235</v>
      </c>
      <c r="H69" s="14">
        <f t="shared" si="4"/>
        <v>86.185683234094782</v>
      </c>
      <c r="I69" s="14">
        <f t="shared" si="5"/>
        <v>4488.7350000000079</v>
      </c>
    </row>
    <row r="70" spans="1:10" x14ac:dyDescent="0.25">
      <c r="A70">
        <v>55</v>
      </c>
      <c r="D70" s="13">
        <f t="shared" si="0"/>
        <v>55</v>
      </c>
      <c r="E70" s="14">
        <f t="shared" si="1"/>
        <v>21056.848740104979</v>
      </c>
      <c r="F70" s="14">
        <f t="shared" si="2"/>
        <v>3947.5216968099012</v>
      </c>
      <c r="G70" s="14">
        <f t="shared" si="3"/>
        <v>466.5631924052642</v>
      </c>
      <c r="H70" s="14">
        <f t="shared" si="4"/>
        <v>74.650110784842269</v>
      </c>
      <c r="I70" s="14">
        <f t="shared" si="5"/>
        <v>4488.7350000000079</v>
      </c>
    </row>
    <row r="71" spans="1:10" x14ac:dyDescent="0.25">
      <c r="A71">
        <v>56</v>
      </c>
      <c r="D71" s="13">
        <f t="shared" si="0"/>
        <v>56</v>
      </c>
      <c r="E71" s="14">
        <f t="shared" si="1"/>
        <v>17023.883929966738</v>
      </c>
      <c r="F71" s="14">
        <f t="shared" si="2"/>
        <v>4032.9648101382409</v>
      </c>
      <c r="G71" s="14">
        <f t="shared" si="3"/>
        <v>392.90533608773012</v>
      </c>
      <c r="H71" s="14">
        <f t="shared" si="4"/>
        <v>62.864853774036824</v>
      </c>
      <c r="I71" s="14">
        <f t="shared" si="5"/>
        <v>4488.7350000000079</v>
      </c>
    </row>
    <row r="72" spans="1:10" x14ac:dyDescent="0.25">
      <c r="A72">
        <v>57</v>
      </c>
      <c r="D72" s="13">
        <f t="shared" si="0"/>
        <v>57</v>
      </c>
      <c r="E72" s="14">
        <f t="shared" si="1"/>
        <v>12903.626611822696</v>
      </c>
      <c r="F72" s="14">
        <f t="shared" si="2"/>
        <v>4120.2573181440412</v>
      </c>
      <c r="G72" s="14">
        <f t="shared" si="3"/>
        <v>317.65317401376473</v>
      </c>
      <c r="H72" s="14">
        <f t="shared" si="4"/>
        <v>50.824507842202358</v>
      </c>
      <c r="I72" s="14">
        <f t="shared" si="5"/>
        <v>4488.7350000000079</v>
      </c>
    </row>
    <row r="73" spans="1:10" x14ac:dyDescent="0.25">
      <c r="A73">
        <v>58</v>
      </c>
      <c r="D73" s="13">
        <f t="shared" si="0"/>
        <v>58</v>
      </c>
      <c r="E73" s="14">
        <f t="shared" si="1"/>
        <v>8694.1873613131902</v>
      </c>
      <c r="F73" s="14">
        <f t="shared" si="2"/>
        <v>4209.4392505095047</v>
      </c>
      <c r="G73" s="14">
        <f t="shared" si="3"/>
        <v>240.77219783664071</v>
      </c>
      <c r="H73" s="14">
        <f t="shared" si="4"/>
        <v>38.523551653862512</v>
      </c>
      <c r="I73" s="14">
        <f t="shared" si="5"/>
        <v>4488.7350000000079</v>
      </c>
    </row>
    <row r="74" spans="1:10" x14ac:dyDescent="0.25">
      <c r="A74">
        <v>59</v>
      </c>
      <c r="D74" s="13">
        <f t="shared" si="0"/>
        <v>59</v>
      </c>
      <c r="E74" s="14">
        <f t="shared" si="1"/>
        <v>4393.6358579639609</v>
      </c>
      <c r="F74" s="14">
        <f t="shared" si="2"/>
        <v>4300.5515033492293</v>
      </c>
      <c r="G74" s="14">
        <f t="shared" si="3"/>
        <v>162.22715228515358</v>
      </c>
      <c r="H74" s="14">
        <f t="shared" si="4"/>
        <v>25.956344365624574</v>
      </c>
      <c r="I74" s="14">
        <f t="shared" si="5"/>
        <v>4488.7350000000079</v>
      </c>
    </row>
    <row r="75" spans="1:10" x14ac:dyDescent="0.25">
      <c r="A75">
        <v>60</v>
      </c>
      <c r="D75" s="13">
        <f t="shared" si="0"/>
        <v>60</v>
      </c>
      <c r="E75" s="14">
        <f t="shared" si="1"/>
        <v>4.2746250983327627E-11</v>
      </c>
      <c r="F75" s="14">
        <f t="shared" si="2"/>
        <v>4393.6358579639182</v>
      </c>
      <c r="G75" s="14">
        <f t="shared" si="3"/>
        <v>81.982018996629137</v>
      </c>
      <c r="H75" s="14">
        <f t="shared" si="4"/>
        <v>13.117123039460662</v>
      </c>
      <c r="I75" s="14">
        <f t="shared" si="5"/>
        <v>4488.7350000000079</v>
      </c>
    </row>
    <row r="76" spans="1:10" ht="18.75" x14ac:dyDescent="0.3">
      <c r="J76" s="24"/>
    </row>
  </sheetData>
  <mergeCells count="12">
    <mergeCell ref="C8:D8"/>
    <mergeCell ref="C9:D9"/>
    <mergeCell ref="H9:I10"/>
    <mergeCell ref="C10:D10"/>
    <mergeCell ref="D13:E13"/>
    <mergeCell ref="C7:D7"/>
    <mergeCell ref="H7:I7"/>
    <mergeCell ref="E1:H2"/>
    <mergeCell ref="C4:D4"/>
    <mergeCell ref="C5:D5"/>
    <mergeCell ref="C6:D6"/>
    <mergeCell ref="H6:I6"/>
  </mergeCells>
  <dataValidations count="2">
    <dataValidation type="list" allowBlank="1" showInputMessage="1" showErrorMessage="1" sqref="E7">
      <formula1>$XFC$2:$XFC$5</formula1>
    </dataValidation>
    <dataValidation type="list" allowBlank="1" showInputMessage="1" showErrorMessage="1" sqref="E5">
      <formula1>"IMSS PLEY"</formula1>
    </dataValidation>
  </dataValidations>
  <pageMargins left="0.7" right="0.7" top="0.75" bottom="0.75" header="0.3" footer="0.3"/>
  <pageSetup scale="45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INBURSA-1.87%</vt:lpstr>
      <vt:lpstr>'INBURSA-1.87%'!Área_de_impresión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Mireya Tzompantzi</dc:creator>
  <cp:lastModifiedBy>lenovo</cp:lastModifiedBy>
  <cp:lastPrinted>2025-07-18T20:13:17Z</cp:lastPrinted>
  <dcterms:created xsi:type="dcterms:W3CDTF">2022-04-20T18:00:31Z</dcterms:created>
  <dcterms:modified xsi:type="dcterms:W3CDTF">2025-10-27T19:23:02Z</dcterms:modified>
</cp:coreProperties>
</file>