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BD8B6803-136B-4D98-9EF2-1565FDD5FF49}" xr6:coauthVersionLast="47" xr6:coauthVersionMax="47" xr10:uidLastSave="{00000000-0000-0000-0000-000000000000}"/>
  <bookViews>
    <workbookView xWindow="-120" yWindow="-120" windowWidth="20760" windowHeight="11040" firstSheet="1" activeTab="1" xr2:uid="{00000000-000D-0000-FFFF-FFFF00000000}"/>
  </bookViews>
  <sheets>
    <sheet name="Hoja1" sheetId="11" state="hidden" r:id="rId1"/>
    <sheet name="CAT 29.46% MONTOS MAYORES 100K" sheetId="14" r:id="rId2"/>
    <sheet name="CAT 33.18% MONTOS MENORES 100K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5" l="1"/>
  <c r="D10" i="15"/>
  <c r="B10" i="15"/>
  <c r="R8" i="15"/>
  <c r="R7" i="15"/>
  <c r="R4" i="15"/>
  <c r="K4" i="15"/>
  <c r="K5" i="15" s="1"/>
  <c r="K4" i="14"/>
  <c r="J11" i="15" l="1"/>
  <c r="I11" i="15" s="1"/>
  <c r="D5" i="15"/>
  <c r="N13" i="15" s="1"/>
  <c r="R8" i="14"/>
  <c r="R7" i="14"/>
  <c r="R4" i="14"/>
  <c r="N18" i="15" l="1"/>
  <c r="N34" i="15"/>
  <c r="N21" i="15"/>
  <c r="N69" i="15"/>
  <c r="N60" i="15"/>
  <c r="N12" i="15"/>
  <c r="N23" i="15"/>
  <c r="N17" i="15"/>
  <c r="N39" i="15"/>
  <c r="N59" i="15"/>
  <c r="N51" i="15"/>
  <c r="N38" i="15"/>
  <c r="N16" i="15"/>
  <c r="L11" i="15"/>
  <c r="K11" i="15" s="1"/>
  <c r="N14" i="15"/>
  <c r="N20" i="15"/>
  <c r="N24" i="15"/>
  <c r="N42" i="15"/>
  <c r="N68" i="15"/>
  <c r="R6" i="15"/>
  <c r="N32" i="15"/>
  <c r="N65" i="15"/>
  <c r="N11" i="15"/>
  <c r="N40" i="15"/>
  <c r="N30" i="15"/>
  <c r="N25" i="15"/>
  <c r="N48" i="15"/>
  <c r="N47" i="15"/>
  <c r="N33" i="15"/>
  <c r="N43" i="15"/>
  <c r="N27" i="15"/>
  <c r="N56" i="15"/>
  <c r="N55" i="15"/>
  <c r="N46" i="15"/>
  <c r="N15" i="15"/>
  <c r="N26" i="15"/>
  <c r="N45" i="15"/>
  <c r="N36" i="15"/>
  <c r="D6" i="15"/>
  <c r="R12" i="15" s="1"/>
  <c r="N67" i="15"/>
  <c r="N35" i="15"/>
  <c r="N61" i="15"/>
  <c r="N52" i="15"/>
  <c r="N64" i="15"/>
  <c r="N50" i="15"/>
  <c r="N63" i="15"/>
  <c r="N41" i="15"/>
  <c r="N54" i="15"/>
  <c r="N29" i="15"/>
  <c r="N58" i="15"/>
  <c r="N19" i="15"/>
  <c r="N49" i="15"/>
  <c r="N62" i="15"/>
  <c r="N37" i="15"/>
  <c r="N66" i="15"/>
  <c r="N28" i="15"/>
  <c r="N57" i="15"/>
  <c r="N70" i="15"/>
  <c r="N53" i="15"/>
  <c r="N31" i="15"/>
  <c r="N44" i="15"/>
  <c r="N22" i="15"/>
  <c r="H11" i="15"/>
  <c r="G11" i="15" s="1"/>
  <c r="K6" i="15"/>
  <c r="K7" i="15" s="1"/>
  <c r="E10" i="14"/>
  <c r="D10" i="14"/>
  <c r="B10" i="14" s="1"/>
  <c r="K5" i="14"/>
  <c r="E11" i="15" l="1"/>
  <c r="R5" i="15"/>
  <c r="D11" i="15"/>
  <c r="R15" i="15"/>
  <c r="D5" i="14"/>
  <c r="R6" i="14" s="1"/>
  <c r="J11" i="14"/>
  <c r="B11" i="15" l="1"/>
  <c r="J12" i="15"/>
  <c r="N67" i="14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N13" i="14"/>
  <c r="N21" i="14"/>
  <c r="N26" i="14"/>
  <c r="N63" i="14"/>
  <c r="N33" i="14"/>
  <c r="N54" i="14"/>
  <c r="N19" i="14"/>
  <c r="N56" i="14"/>
  <c r="I11" i="14"/>
  <c r="L11" i="14"/>
  <c r="L12" i="15" l="1"/>
  <c r="H12" i="15" s="1"/>
  <c r="I12" i="15"/>
  <c r="R12" i="14"/>
  <c r="R15" i="14" s="1"/>
  <c r="K6" i="14"/>
  <c r="K7" i="14" s="1"/>
  <c r="R5" i="14"/>
  <c r="K11" i="14"/>
  <c r="H11" i="14"/>
  <c r="G11" i="14" s="1"/>
  <c r="G12" i="15" l="1"/>
  <c r="E12" i="15"/>
  <c r="K12" i="15"/>
  <c r="E11" i="14"/>
  <c r="D11" i="14" s="1"/>
  <c r="D12" i="15" l="1"/>
  <c r="J12" i="14"/>
  <c r="B11" i="14"/>
  <c r="B12" i="15" l="1"/>
  <c r="J13" i="15"/>
  <c r="I12" i="14"/>
  <c r="L12" i="14"/>
  <c r="H12" i="14" s="1"/>
  <c r="L13" i="15" l="1"/>
  <c r="I13" i="15"/>
  <c r="K12" i="14"/>
  <c r="G12" i="14"/>
  <c r="E12" i="14"/>
  <c r="K13" i="15" l="1"/>
  <c r="H13" i="15"/>
  <c r="D12" i="14"/>
  <c r="G13" i="15" l="1"/>
  <c r="E13" i="15"/>
  <c r="B12" i="14"/>
  <c r="J13" i="14"/>
  <c r="D13" i="15" l="1"/>
  <c r="L13" i="14"/>
  <c r="H13" i="14" s="1"/>
  <c r="I13" i="14"/>
  <c r="B13" i="15" l="1"/>
  <c r="J14" i="15"/>
  <c r="G13" i="14"/>
  <c r="E13" i="14"/>
  <c r="K13" i="14"/>
  <c r="L14" i="15" l="1"/>
  <c r="I14" i="15"/>
  <c r="D13" i="14"/>
  <c r="K14" i="15" l="1"/>
  <c r="H14" i="15"/>
  <c r="B13" i="14"/>
  <c r="J14" i="14"/>
  <c r="G14" i="15" l="1"/>
  <c r="E14" i="15"/>
  <c r="I14" i="14"/>
  <c r="L14" i="14"/>
  <c r="H14" i="14" s="1"/>
  <c r="D14" i="15" l="1"/>
  <c r="K14" i="14"/>
  <c r="G14" i="14"/>
  <c r="E14" i="14"/>
  <c r="J15" i="15" l="1"/>
  <c r="B14" i="15"/>
  <c r="D14" i="14"/>
  <c r="I15" i="15" l="1"/>
  <c r="L15" i="15"/>
  <c r="K15" i="15" s="1"/>
  <c r="B14" i="14"/>
  <c r="J15" i="14"/>
  <c r="H15" i="15" l="1"/>
  <c r="I15" i="14"/>
  <c r="L15" i="14"/>
  <c r="H15" i="14" s="1"/>
  <c r="G15" i="15" l="1"/>
  <c r="E15" i="15"/>
  <c r="K15" i="14"/>
  <c r="G15" i="14"/>
  <c r="E15" i="14"/>
  <c r="D15" i="15" l="1"/>
  <c r="D15" i="14"/>
  <c r="J16" i="15" l="1"/>
  <c r="B15" i="15"/>
  <c r="B15" i="14"/>
  <c r="J16" i="14"/>
  <c r="L16" i="15" l="1"/>
  <c r="H16" i="15" s="1"/>
  <c r="I16" i="15"/>
  <c r="I16" i="14"/>
  <c r="L16" i="14"/>
  <c r="H16" i="14" s="1"/>
  <c r="G16" i="15" l="1"/>
  <c r="E16" i="15"/>
  <c r="K16" i="15"/>
  <c r="K16" i="14"/>
  <c r="G16" i="14"/>
  <c r="E16" i="14"/>
  <c r="D16" i="15" l="1"/>
  <c r="D16" i="14"/>
  <c r="B16" i="15" l="1"/>
  <c r="J17" i="15"/>
  <c r="B16" i="14"/>
  <c r="J17" i="14"/>
  <c r="L17" i="15" l="1"/>
  <c r="H17" i="15" s="1"/>
  <c r="I17" i="15"/>
  <c r="L17" i="14"/>
  <c r="H17" i="14" s="1"/>
  <c r="I17" i="14"/>
  <c r="G17" i="15" l="1"/>
  <c r="E17" i="15"/>
  <c r="K17" i="15"/>
  <c r="G17" i="14"/>
  <c r="E17" i="14"/>
  <c r="K17" i="14"/>
  <c r="D17" i="15" l="1"/>
  <c r="D17" i="14"/>
  <c r="B17" i="15" l="1"/>
  <c r="J18" i="15"/>
  <c r="B17" i="14"/>
  <c r="J18" i="14"/>
  <c r="L18" i="15" l="1"/>
  <c r="H18" i="15" s="1"/>
  <c r="I18" i="15"/>
  <c r="I18" i="14"/>
  <c r="L18" i="14"/>
  <c r="G18" i="15" l="1"/>
  <c r="E18" i="15"/>
  <c r="K18" i="15"/>
  <c r="K18" i="14"/>
  <c r="H18" i="14"/>
  <c r="G18" i="14" s="1"/>
  <c r="D18" i="15" l="1"/>
  <c r="E18" i="14"/>
  <c r="D18" i="14" s="1"/>
  <c r="J19" i="15" l="1"/>
  <c r="B18" i="15"/>
  <c r="J19" i="14"/>
  <c r="B18" i="14"/>
  <c r="I19" i="15" l="1"/>
  <c r="L19" i="15"/>
  <c r="H19" i="15"/>
  <c r="L19" i="14"/>
  <c r="H19" i="14" s="1"/>
  <c r="I19" i="14"/>
  <c r="K19" i="15" l="1"/>
  <c r="G19" i="15"/>
  <c r="E19" i="15"/>
  <c r="G19" i="14"/>
  <c r="E19" i="14"/>
  <c r="K19" i="14"/>
  <c r="D19" i="15" l="1"/>
  <c r="D19" i="14"/>
  <c r="J20" i="15" l="1"/>
  <c r="B19" i="15"/>
  <c r="B19" i="14"/>
  <c r="J20" i="14"/>
  <c r="I20" i="15" l="1"/>
  <c r="L20" i="15"/>
  <c r="H20" i="15" s="1"/>
  <c r="L20" i="14"/>
  <c r="H20" i="14" s="1"/>
  <c r="I20" i="14"/>
  <c r="K20" i="15" l="1"/>
  <c r="G20" i="15"/>
  <c r="E20" i="15"/>
  <c r="G20" i="14"/>
  <c r="E20" i="14"/>
  <c r="K20" i="14"/>
  <c r="D20" i="15" l="1"/>
  <c r="D20" i="14"/>
  <c r="J21" i="15" l="1"/>
  <c r="B20" i="15"/>
  <c r="J21" i="14"/>
  <c r="B20" i="14"/>
  <c r="I21" i="15" l="1"/>
  <c r="L21" i="15"/>
  <c r="K21" i="15" s="1"/>
  <c r="I21" i="14"/>
  <c r="L21" i="14"/>
  <c r="H21" i="15" l="1"/>
  <c r="G21" i="15" s="1"/>
  <c r="K21" i="14"/>
  <c r="H21" i="14"/>
  <c r="E21" i="14" s="1"/>
  <c r="E21" i="15" l="1"/>
  <c r="D21" i="15"/>
  <c r="G21" i="14"/>
  <c r="D21" i="14"/>
  <c r="B21" i="15" l="1"/>
  <c r="J22" i="15"/>
  <c r="J22" i="14"/>
  <c r="B21" i="14"/>
  <c r="L22" i="15" l="1"/>
  <c r="I22" i="15"/>
  <c r="H22" i="15"/>
  <c r="L22" i="14"/>
  <c r="H22" i="14" s="1"/>
  <c r="I22" i="14"/>
  <c r="G22" i="15" l="1"/>
  <c r="E22" i="15"/>
  <c r="K22" i="15"/>
  <c r="G22" i="14"/>
  <c r="E22" i="14"/>
  <c r="K22" i="14"/>
  <c r="D22" i="15" l="1"/>
  <c r="D22" i="14"/>
  <c r="B22" i="15" l="1"/>
  <c r="J23" i="15"/>
  <c r="J23" i="14"/>
  <c r="B22" i="14"/>
  <c r="I23" i="15" l="1"/>
  <c r="L23" i="15"/>
  <c r="H23" i="15" s="1"/>
  <c r="L23" i="14"/>
  <c r="H23" i="14" s="1"/>
  <c r="I23" i="14"/>
  <c r="K23" i="15" l="1"/>
  <c r="G23" i="15"/>
  <c r="E23" i="15"/>
  <c r="G23" i="14"/>
  <c r="E23" i="14"/>
  <c r="K23" i="14"/>
  <c r="D23" i="15" l="1"/>
  <c r="D23" i="14"/>
  <c r="J24" i="15" l="1"/>
  <c r="B23" i="15"/>
  <c r="J24" i="14"/>
  <c r="B23" i="14"/>
  <c r="L24" i="15" l="1"/>
  <c r="H24" i="15" s="1"/>
  <c r="I24" i="15"/>
  <c r="L24" i="14"/>
  <c r="H24" i="14" s="1"/>
  <c r="I24" i="14"/>
  <c r="G24" i="15" l="1"/>
  <c r="E24" i="15"/>
  <c r="K24" i="15"/>
  <c r="G24" i="14"/>
  <c r="E24" i="14"/>
  <c r="K24" i="14"/>
  <c r="D24" i="15" l="1"/>
  <c r="D24" i="14"/>
  <c r="J25" i="15" l="1"/>
  <c r="B24" i="15"/>
  <c r="B24" i="14"/>
  <c r="J25" i="14"/>
  <c r="L25" i="15" l="1"/>
  <c r="H25" i="15" s="1"/>
  <c r="I25" i="15"/>
  <c r="I25" i="14"/>
  <c r="L25" i="14"/>
  <c r="H25" i="14" s="1"/>
  <c r="G25" i="15" l="1"/>
  <c r="E25" i="15"/>
  <c r="K25" i="15"/>
  <c r="K25" i="14"/>
  <c r="G25" i="14"/>
  <c r="E25" i="14"/>
  <c r="D25" i="15" l="1"/>
  <c r="D25" i="14"/>
  <c r="J26" i="15" l="1"/>
  <c r="B25" i="15"/>
  <c r="B25" i="14"/>
  <c r="J26" i="14"/>
  <c r="L26" i="15" l="1"/>
  <c r="H26" i="15" s="1"/>
  <c r="I26" i="15"/>
  <c r="I26" i="14"/>
  <c r="L26" i="14"/>
  <c r="G26" i="15" l="1"/>
  <c r="E26" i="15"/>
  <c r="K26" i="15"/>
  <c r="K26" i="14"/>
  <c r="H26" i="14"/>
  <c r="G26" i="14" s="1"/>
  <c r="D26" i="15" l="1"/>
  <c r="E26" i="14"/>
  <c r="D26" i="14" s="1"/>
  <c r="J27" i="15" l="1"/>
  <c r="B26" i="15"/>
  <c r="J27" i="14"/>
  <c r="B26" i="14"/>
  <c r="I27" i="15" l="1"/>
  <c r="L27" i="15"/>
  <c r="K27" i="15" s="1"/>
  <c r="H27" i="15"/>
  <c r="L27" i="14"/>
  <c r="H27" i="14" s="1"/>
  <c r="I27" i="14"/>
  <c r="G27" i="15" l="1"/>
  <c r="E27" i="15"/>
  <c r="G27" i="14"/>
  <c r="E27" i="14"/>
  <c r="K27" i="14"/>
  <c r="D27" i="15" l="1"/>
  <c r="D27" i="14"/>
  <c r="B27" i="15" l="1"/>
  <c r="J28" i="15"/>
  <c r="B27" i="14"/>
  <c r="J28" i="14"/>
  <c r="L28" i="15" l="1"/>
  <c r="I28" i="15"/>
  <c r="H28" i="15"/>
  <c r="L28" i="14"/>
  <c r="H28" i="14" s="1"/>
  <c r="I28" i="14"/>
  <c r="G28" i="15" l="1"/>
  <c r="E28" i="15"/>
  <c r="K28" i="15"/>
  <c r="G28" i="14"/>
  <c r="E28" i="14"/>
  <c r="K28" i="14"/>
  <c r="D28" i="15" l="1"/>
  <c r="D28" i="14"/>
  <c r="B28" i="15" l="1"/>
  <c r="J29" i="15"/>
  <c r="J29" i="14"/>
  <c r="B28" i="14"/>
  <c r="I29" i="15" l="1"/>
  <c r="L29" i="15"/>
  <c r="H29" i="15"/>
  <c r="I29" i="14"/>
  <c r="L29" i="14"/>
  <c r="H29" i="14" s="1"/>
  <c r="K29" i="15" l="1"/>
  <c r="G29" i="15"/>
  <c r="E29" i="15"/>
  <c r="K29" i="14"/>
  <c r="G29" i="14"/>
  <c r="E29" i="14"/>
  <c r="D29" i="15" l="1"/>
  <c r="D29" i="14"/>
  <c r="B29" i="15" l="1"/>
  <c r="J30" i="15"/>
  <c r="B29" i="14"/>
  <c r="J30" i="14"/>
  <c r="L30" i="15" l="1"/>
  <c r="H30" i="15" s="1"/>
  <c r="I30" i="15"/>
  <c r="L30" i="14"/>
  <c r="H30" i="14" s="1"/>
  <c r="I30" i="14"/>
  <c r="G30" i="15" l="1"/>
  <c r="E30" i="15"/>
  <c r="K30" i="15"/>
  <c r="G30" i="14"/>
  <c r="E30" i="14"/>
  <c r="K30" i="14"/>
  <c r="D30" i="15" l="1"/>
  <c r="D30" i="14"/>
  <c r="B30" i="15" l="1"/>
  <c r="J31" i="15"/>
  <c r="B30" i="14"/>
  <c r="J31" i="14"/>
  <c r="I31" i="15" l="1"/>
  <c r="L31" i="15"/>
  <c r="H31" i="15"/>
  <c r="I31" i="14"/>
  <c r="L31" i="14"/>
  <c r="K31" i="15" l="1"/>
  <c r="G31" i="15"/>
  <c r="E31" i="15"/>
  <c r="K31" i="14"/>
  <c r="H31" i="14"/>
  <c r="G31" i="14" s="1"/>
  <c r="D31" i="15" l="1"/>
  <c r="E31" i="14"/>
  <c r="D31" i="14" s="1"/>
  <c r="J32" i="15" l="1"/>
  <c r="B31" i="15"/>
  <c r="J32" i="14"/>
  <c r="B31" i="14"/>
  <c r="L32" i="15" l="1"/>
  <c r="H32" i="15" s="1"/>
  <c r="I32" i="15"/>
  <c r="L32" i="14"/>
  <c r="H32" i="14" s="1"/>
  <c r="I32" i="14"/>
  <c r="G32" i="15" l="1"/>
  <c r="E32" i="15"/>
  <c r="K32" i="15"/>
  <c r="G32" i="14"/>
  <c r="E32" i="14"/>
  <c r="K32" i="14"/>
  <c r="D32" i="15" l="1"/>
  <c r="D32" i="14"/>
  <c r="J33" i="15" l="1"/>
  <c r="B32" i="15"/>
  <c r="B32" i="14"/>
  <c r="J33" i="14"/>
  <c r="L33" i="15" l="1"/>
  <c r="H33" i="15" s="1"/>
  <c r="I33" i="15"/>
  <c r="I33" i="14"/>
  <c r="L33" i="14"/>
  <c r="G33" i="15" l="1"/>
  <c r="E33" i="15"/>
  <c r="K33" i="15"/>
  <c r="K33" i="14"/>
  <c r="H33" i="14"/>
  <c r="G33" i="14" s="1"/>
  <c r="D33" i="15" l="1"/>
  <c r="E33" i="14"/>
  <c r="D33" i="14" s="1"/>
  <c r="J34" i="15" l="1"/>
  <c r="B33" i="15"/>
  <c r="J34" i="14"/>
  <c r="B33" i="14"/>
  <c r="L34" i="15" l="1"/>
  <c r="I34" i="15"/>
  <c r="H34" i="15"/>
  <c r="I34" i="14"/>
  <c r="L34" i="14"/>
  <c r="G34" i="15" l="1"/>
  <c r="E34" i="15"/>
  <c r="K34" i="15"/>
  <c r="K34" i="14"/>
  <c r="H34" i="14"/>
  <c r="G34" i="14" s="1"/>
  <c r="D34" i="15" l="1"/>
  <c r="E34" i="14"/>
  <c r="D34" i="14" s="1"/>
  <c r="J35" i="15" l="1"/>
  <c r="B34" i="15"/>
  <c r="J35" i="14"/>
  <c r="B34" i="14"/>
  <c r="I35" i="15" l="1"/>
  <c r="L35" i="15"/>
  <c r="H35" i="15"/>
  <c r="L35" i="14"/>
  <c r="H35" i="14" s="1"/>
  <c r="I35" i="14"/>
  <c r="K35" i="15" l="1"/>
  <c r="G35" i="15"/>
  <c r="E35" i="15"/>
  <c r="G35" i="14"/>
  <c r="E35" i="14"/>
  <c r="K35" i="14"/>
  <c r="D35" i="15" l="1"/>
  <c r="D35" i="14"/>
  <c r="B35" i="15" l="1"/>
  <c r="J36" i="15"/>
  <c r="B35" i="14"/>
  <c r="J36" i="14"/>
  <c r="I36" i="15" l="1"/>
  <c r="L36" i="15"/>
  <c r="K36" i="15" s="1"/>
  <c r="H36" i="15"/>
  <c r="L36" i="14"/>
  <c r="H36" i="14" s="1"/>
  <c r="I36" i="14"/>
  <c r="G36" i="15" l="1"/>
  <c r="E36" i="15"/>
  <c r="G36" i="14"/>
  <c r="E36" i="14"/>
  <c r="K36" i="14"/>
  <c r="D36" i="15" l="1"/>
  <c r="D36" i="14"/>
  <c r="J37" i="15" l="1"/>
  <c r="B36" i="15"/>
  <c r="J37" i="14"/>
  <c r="B36" i="14"/>
  <c r="I37" i="15" l="1"/>
  <c r="L37" i="15"/>
  <c r="K37" i="15" s="1"/>
  <c r="H37" i="15"/>
  <c r="I37" i="14"/>
  <c r="L37" i="14"/>
  <c r="H37" i="14" s="1"/>
  <c r="G37" i="15" l="1"/>
  <c r="E37" i="15"/>
  <c r="K37" i="14"/>
  <c r="G37" i="14"/>
  <c r="E37" i="14"/>
  <c r="D37" i="15" l="1"/>
  <c r="D37" i="14"/>
  <c r="B37" i="15" l="1"/>
  <c r="J38" i="15"/>
  <c r="B37" i="14"/>
  <c r="J38" i="14"/>
  <c r="L38" i="15" l="1"/>
  <c r="I38" i="15"/>
  <c r="H38" i="15"/>
  <c r="L38" i="14"/>
  <c r="H38" i="14" s="1"/>
  <c r="I38" i="14"/>
  <c r="G38" i="15" l="1"/>
  <c r="E38" i="15"/>
  <c r="K38" i="15"/>
  <c r="G38" i="14"/>
  <c r="E38" i="14"/>
  <c r="K38" i="14"/>
  <c r="D38" i="15" l="1"/>
  <c r="D38" i="14"/>
  <c r="B38" i="15" l="1"/>
  <c r="J39" i="15"/>
  <c r="J39" i="14"/>
  <c r="B38" i="14"/>
  <c r="I39" i="15" l="1"/>
  <c r="L39" i="15"/>
  <c r="H39" i="15"/>
  <c r="I39" i="14"/>
  <c r="L39" i="14"/>
  <c r="K39" i="15" l="1"/>
  <c r="G39" i="15"/>
  <c r="E39" i="15"/>
  <c r="K39" i="14"/>
  <c r="H39" i="14"/>
  <c r="G39" i="14" s="1"/>
  <c r="D39" i="15" l="1"/>
  <c r="E39" i="14"/>
  <c r="D39" i="14" s="1"/>
  <c r="J40" i="15" l="1"/>
  <c r="B39" i="15"/>
  <c r="J40" i="14"/>
  <c r="B39" i="14"/>
  <c r="L40" i="15" l="1"/>
  <c r="I40" i="15"/>
  <c r="H40" i="15"/>
  <c r="L40" i="14"/>
  <c r="H40" i="14" s="1"/>
  <c r="I40" i="14"/>
  <c r="G40" i="15" l="1"/>
  <c r="E40" i="15"/>
  <c r="K40" i="15"/>
  <c r="G40" i="14"/>
  <c r="E40" i="14"/>
  <c r="K40" i="14"/>
  <c r="D40" i="15" l="1"/>
  <c r="D40" i="14"/>
  <c r="B40" i="15" l="1"/>
  <c r="J41" i="15"/>
  <c r="B40" i="14"/>
  <c r="J41" i="14"/>
  <c r="L41" i="15" l="1"/>
  <c r="I41" i="15"/>
  <c r="H41" i="15"/>
  <c r="L41" i="14"/>
  <c r="H41" i="14" s="1"/>
  <c r="I41" i="14"/>
  <c r="G41" i="15" l="1"/>
  <c r="E41" i="15"/>
  <c r="K41" i="15"/>
  <c r="G41" i="14"/>
  <c r="E41" i="14"/>
  <c r="K41" i="14"/>
  <c r="D41" i="15" l="1"/>
  <c r="D41" i="14"/>
  <c r="J42" i="15" l="1"/>
  <c r="B41" i="15"/>
  <c r="J42" i="14"/>
  <c r="B41" i="14"/>
  <c r="I42" i="15" l="1"/>
  <c r="L42" i="15"/>
  <c r="K42" i="15" s="1"/>
  <c r="H42" i="15"/>
  <c r="I42" i="14"/>
  <c r="L42" i="14"/>
  <c r="G42" i="15" l="1"/>
  <c r="E42" i="15"/>
  <c r="K42" i="14"/>
  <c r="H42" i="14"/>
  <c r="G42" i="14" s="1"/>
  <c r="D42" i="15" l="1"/>
  <c r="E42" i="14"/>
  <c r="D42" i="14" s="1"/>
  <c r="J43" i="15" l="1"/>
  <c r="B42" i="15"/>
  <c r="J43" i="14"/>
  <c r="B42" i="14"/>
  <c r="L43" i="15" l="1"/>
  <c r="H43" i="15" s="1"/>
  <c r="I43" i="15"/>
  <c r="L43" i="14"/>
  <c r="H43" i="14" s="1"/>
  <c r="I43" i="14"/>
  <c r="G43" i="15" l="1"/>
  <c r="E43" i="15"/>
  <c r="K43" i="15"/>
  <c r="G43" i="14"/>
  <c r="E43" i="14"/>
  <c r="K43" i="14"/>
  <c r="D43" i="15" l="1"/>
  <c r="D43" i="14"/>
  <c r="B43" i="15" l="1"/>
  <c r="J44" i="15"/>
  <c r="B43" i="14"/>
  <c r="J44" i="14"/>
  <c r="L44" i="15" l="1"/>
  <c r="I44" i="15"/>
  <c r="H44" i="15"/>
  <c r="L44" i="14"/>
  <c r="H44" i="14" s="1"/>
  <c r="I44" i="14"/>
  <c r="G44" i="15" l="1"/>
  <c r="E44" i="15"/>
  <c r="K44" i="15"/>
  <c r="G44" i="14"/>
  <c r="E44" i="14"/>
  <c r="K44" i="14"/>
  <c r="D44" i="15" l="1"/>
  <c r="D44" i="14"/>
  <c r="J45" i="15" l="1"/>
  <c r="B44" i="15"/>
  <c r="J45" i="14"/>
  <c r="B44" i="14"/>
  <c r="I45" i="15" l="1"/>
  <c r="L45" i="15"/>
  <c r="K45" i="15" s="1"/>
  <c r="H45" i="15"/>
  <c r="I45" i="14"/>
  <c r="L45" i="14"/>
  <c r="G45" i="15" l="1"/>
  <c r="E45" i="15"/>
  <c r="K45" i="14"/>
  <c r="H45" i="14"/>
  <c r="G45" i="14" s="1"/>
  <c r="D45" i="15" l="1"/>
  <c r="E45" i="14"/>
  <c r="D45" i="14" s="1"/>
  <c r="B45" i="15" l="1"/>
  <c r="J46" i="15"/>
  <c r="B45" i="14"/>
  <c r="J46" i="14"/>
  <c r="L46" i="15" l="1"/>
  <c r="I46" i="15"/>
  <c r="H46" i="15"/>
  <c r="L46" i="14"/>
  <c r="H46" i="14" s="1"/>
  <c r="I46" i="14"/>
  <c r="G46" i="15" l="1"/>
  <c r="E46" i="15"/>
  <c r="K46" i="15"/>
  <c r="G46" i="14"/>
  <c r="E46" i="14"/>
  <c r="K46" i="14"/>
  <c r="D46" i="15" l="1"/>
  <c r="D46" i="14"/>
  <c r="B46" i="15" l="1"/>
  <c r="J47" i="15"/>
  <c r="B46" i="14"/>
  <c r="J47" i="14"/>
  <c r="I47" i="15" l="1"/>
  <c r="L47" i="15"/>
  <c r="H47" i="15" s="1"/>
  <c r="I47" i="14"/>
  <c r="L47" i="14"/>
  <c r="K47" i="15" l="1"/>
  <c r="G47" i="15"/>
  <c r="E47" i="15"/>
  <c r="K47" i="14"/>
  <c r="H47" i="14"/>
  <c r="G47" i="14" s="1"/>
  <c r="D47" i="15" l="1"/>
  <c r="E47" i="14"/>
  <c r="D47" i="14" s="1"/>
  <c r="J48" i="15" l="1"/>
  <c r="B47" i="15"/>
  <c r="J48" i="14"/>
  <c r="B47" i="14"/>
  <c r="L48" i="15" l="1"/>
  <c r="H48" i="15" s="1"/>
  <c r="I48" i="15"/>
  <c r="L48" i="14"/>
  <c r="H48" i="14" s="1"/>
  <c r="I48" i="14"/>
  <c r="G48" i="15" l="1"/>
  <c r="E48" i="15"/>
  <c r="K48" i="15"/>
  <c r="G48" i="14"/>
  <c r="E48" i="14"/>
  <c r="K48" i="14"/>
  <c r="D48" i="15" l="1"/>
  <c r="D48" i="14"/>
  <c r="B48" i="15" l="1"/>
  <c r="J49" i="15"/>
  <c r="B48" i="14"/>
  <c r="J49" i="14"/>
  <c r="L49" i="15" l="1"/>
  <c r="I49" i="15"/>
  <c r="H49" i="15"/>
  <c r="L49" i="14"/>
  <c r="H49" i="14" s="1"/>
  <c r="I49" i="14"/>
  <c r="G49" i="15" l="1"/>
  <c r="E49" i="15"/>
  <c r="K49" i="15"/>
  <c r="G49" i="14"/>
  <c r="E49" i="14"/>
  <c r="K49" i="14"/>
  <c r="D49" i="15" l="1"/>
  <c r="D49" i="14"/>
  <c r="J50" i="15" l="1"/>
  <c r="B49" i="15"/>
  <c r="J50" i="14"/>
  <c r="B49" i="14"/>
  <c r="I50" i="15" l="1"/>
  <c r="L50" i="15"/>
  <c r="K50" i="15" s="1"/>
  <c r="I50" i="14"/>
  <c r="L50" i="14"/>
  <c r="H50" i="14" s="1"/>
  <c r="H50" i="15" l="1"/>
  <c r="G50" i="15"/>
  <c r="E50" i="15"/>
  <c r="K50" i="14"/>
  <c r="G50" i="14"/>
  <c r="E50" i="14"/>
  <c r="D50" i="15" l="1"/>
  <c r="D50" i="14"/>
  <c r="J51" i="15" l="1"/>
  <c r="B50" i="15"/>
  <c r="J51" i="14"/>
  <c r="B50" i="14"/>
  <c r="L51" i="15" l="1"/>
  <c r="I51" i="15"/>
  <c r="H51" i="15"/>
  <c r="L51" i="14"/>
  <c r="H51" i="14" s="1"/>
  <c r="I51" i="14"/>
  <c r="G51" i="15" l="1"/>
  <c r="E51" i="15"/>
  <c r="K51" i="15"/>
  <c r="G51" i="14"/>
  <c r="E51" i="14"/>
  <c r="K51" i="14"/>
  <c r="D51" i="15" l="1"/>
  <c r="D51" i="14"/>
  <c r="B51" i="15" l="1"/>
  <c r="J52" i="15"/>
  <c r="B51" i="14"/>
  <c r="J52" i="14"/>
  <c r="L52" i="15" l="1"/>
  <c r="I52" i="15"/>
  <c r="H52" i="15"/>
  <c r="L52" i="14"/>
  <c r="H52" i="14" s="1"/>
  <c r="I52" i="14"/>
  <c r="G52" i="15" l="1"/>
  <c r="E52" i="15"/>
  <c r="K52" i="15"/>
  <c r="G52" i="14"/>
  <c r="E52" i="14"/>
  <c r="K52" i="14"/>
  <c r="D52" i="15" l="1"/>
  <c r="D52" i="14"/>
  <c r="J53" i="15" l="1"/>
  <c r="B52" i="15"/>
  <c r="J53" i="14"/>
  <c r="B52" i="14"/>
  <c r="I53" i="15" l="1"/>
  <c r="L53" i="15"/>
  <c r="K53" i="15" s="1"/>
  <c r="I53" i="14"/>
  <c r="L53" i="14"/>
  <c r="H53" i="15" l="1"/>
  <c r="G53" i="15"/>
  <c r="E53" i="15"/>
  <c r="K53" i="14"/>
  <c r="H53" i="14"/>
  <c r="G53" i="14" s="1"/>
  <c r="D53" i="15" l="1"/>
  <c r="E53" i="14"/>
  <c r="D53" i="14" s="1"/>
  <c r="B53" i="15" l="1"/>
  <c r="J54" i="15"/>
  <c r="B53" i="14"/>
  <c r="J54" i="14"/>
  <c r="L54" i="15" l="1"/>
  <c r="H54" i="15" s="1"/>
  <c r="I54" i="15"/>
  <c r="L54" i="14"/>
  <c r="H54" i="14" s="1"/>
  <c r="I54" i="14"/>
  <c r="G54" i="15" l="1"/>
  <c r="E54" i="15"/>
  <c r="K54" i="15"/>
  <c r="G54" i="14"/>
  <c r="E54" i="14"/>
  <c r="K54" i="14"/>
  <c r="D54" i="15" l="1"/>
  <c r="D54" i="14"/>
  <c r="B54" i="15" l="1"/>
  <c r="J55" i="15"/>
  <c r="B54" i="14"/>
  <c r="J55" i="14"/>
  <c r="I55" i="15" l="1"/>
  <c r="L55" i="15"/>
  <c r="H55" i="15" s="1"/>
  <c r="I55" i="14"/>
  <c r="L55" i="14"/>
  <c r="K55" i="15" l="1"/>
  <c r="G55" i="15"/>
  <c r="E55" i="15"/>
  <c r="K55" i="14"/>
  <c r="H55" i="14"/>
  <c r="G55" i="14" s="1"/>
  <c r="D55" i="15" l="1"/>
  <c r="E55" i="14"/>
  <c r="D55" i="14" s="1"/>
  <c r="J56" i="15" l="1"/>
  <c r="B55" i="15"/>
  <c r="J56" i="14"/>
  <c r="B55" i="14"/>
  <c r="L56" i="15" l="1"/>
  <c r="I56" i="15"/>
  <c r="H56" i="15"/>
  <c r="L56" i="14"/>
  <c r="H56" i="14" s="1"/>
  <c r="I56" i="14"/>
  <c r="G56" i="15" l="1"/>
  <c r="E56" i="15"/>
  <c r="K56" i="15"/>
  <c r="G56" i="14"/>
  <c r="E56" i="14"/>
  <c r="K56" i="14"/>
  <c r="D56" i="15" l="1"/>
  <c r="D56" i="14"/>
  <c r="B56" i="15" l="1"/>
  <c r="J57" i="15"/>
  <c r="B56" i="14"/>
  <c r="J57" i="14"/>
  <c r="L57" i="15" l="1"/>
  <c r="I57" i="15"/>
  <c r="H57" i="15"/>
  <c r="L57" i="14"/>
  <c r="H57" i="14" s="1"/>
  <c r="I57" i="14"/>
  <c r="G57" i="15" l="1"/>
  <c r="E57" i="15"/>
  <c r="K57" i="15"/>
  <c r="G57" i="14"/>
  <c r="E57" i="14"/>
  <c r="K57" i="14"/>
  <c r="D57" i="15" l="1"/>
  <c r="D57" i="14"/>
  <c r="J58" i="15" l="1"/>
  <c r="B57" i="15"/>
  <c r="J58" i="14"/>
  <c r="B57" i="14"/>
  <c r="I58" i="15" l="1"/>
  <c r="L58" i="15"/>
  <c r="K58" i="15" s="1"/>
  <c r="I58" i="14"/>
  <c r="L58" i="14"/>
  <c r="H58" i="15" l="1"/>
  <c r="G58" i="15"/>
  <c r="E58" i="15"/>
  <c r="K58" i="14"/>
  <c r="H58" i="14"/>
  <c r="G58" i="14" s="1"/>
  <c r="D58" i="15" l="1"/>
  <c r="E58" i="14"/>
  <c r="D58" i="14" s="1"/>
  <c r="J59" i="15" l="1"/>
  <c r="B58" i="15"/>
  <c r="J59" i="14"/>
  <c r="B58" i="14"/>
  <c r="L59" i="15" l="1"/>
  <c r="H59" i="15" s="1"/>
  <c r="I59" i="15"/>
  <c r="L59" i="14"/>
  <c r="H59" i="14" s="1"/>
  <c r="I59" i="14"/>
  <c r="G59" i="15" l="1"/>
  <c r="E59" i="15"/>
  <c r="K59" i="15"/>
  <c r="G59" i="14"/>
  <c r="E59" i="14"/>
  <c r="K59" i="14"/>
  <c r="D59" i="15" l="1"/>
  <c r="D59" i="14"/>
  <c r="B59" i="15" l="1"/>
  <c r="J60" i="15"/>
  <c r="B59" i="14"/>
  <c r="J60" i="14"/>
  <c r="L60" i="15" l="1"/>
  <c r="I60" i="15"/>
  <c r="H60" i="15"/>
  <c r="L60" i="14"/>
  <c r="H60" i="14" s="1"/>
  <c r="I60" i="14"/>
  <c r="G60" i="15" l="1"/>
  <c r="E60" i="15"/>
  <c r="K60" i="15"/>
  <c r="G60" i="14"/>
  <c r="E60" i="14"/>
  <c r="K60" i="14"/>
  <c r="D60" i="15" l="1"/>
  <c r="D60" i="14"/>
  <c r="J61" i="15" l="1"/>
  <c r="B60" i="15"/>
  <c r="J61" i="14"/>
  <c r="B60" i="14"/>
  <c r="I61" i="15" l="1"/>
  <c r="L61" i="15"/>
  <c r="H61" i="15" s="1"/>
  <c r="I61" i="14"/>
  <c r="L61" i="14"/>
  <c r="H61" i="14" s="1"/>
  <c r="K61" i="15" l="1"/>
  <c r="G61" i="15"/>
  <c r="E61" i="15"/>
  <c r="G61" i="14"/>
  <c r="E61" i="14"/>
  <c r="K61" i="14"/>
  <c r="D61" i="15" l="1"/>
  <c r="D61" i="14"/>
  <c r="B61" i="15" l="1"/>
  <c r="J62" i="15"/>
  <c r="B61" i="14"/>
  <c r="J62" i="14"/>
  <c r="L62" i="15" l="1"/>
  <c r="K62" i="15" s="1"/>
  <c r="I62" i="15"/>
  <c r="H62" i="15"/>
  <c r="L62" i="14"/>
  <c r="H62" i="14" s="1"/>
  <c r="I62" i="14"/>
  <c r="G62" i="15" l="1"/>
  <c r="E62" i="15"/>
  <c r="G62" i="14"/>
  <c r="E62" i="14"/>
  <c r="K62" i="14"/>
  <c r="D62" i="15" l="1"/>
  <c r="D62" i="14"/>
  <c r="B62" i="15" l="1"/>
  <c r="J63" i="15"/>
  <c r="B62" i="14"/>
  <c r="J63" i="14"/>
  <c r="I63" i="15" l="1"/>
  <c r="L63" i="15"/>
  <c r="K63" i="15" s="1"/>
  <c r="I63" i="14"/>
  <c r="L63" i="14"/>
  <c r="H63" i="15" l="1"/>
  <c r="K63" i="14"/>
  <c r="H63" i="14"/>
  <c r="G63" i="14" s="1"/>
  <c r="G63" i="15" l="1"/>
  <c r="E63" i="15"/>
  <c r="E63" i="14"/>
  <c r="D63" i="14" s="1"/>
  <c r="D63" i="15" l="1"/>
  <c r="J64" i="14"/>
  <c r="B63" i="14"/>
  <c r="J64" i="15" l="1"/>
  <c r="B63" i="15"/>
  <c r="L64" i="14"/>
  <c r="H64" i="14" s="1"/>
  <c r="I64" i="14"/>
  <c r="L64" i="15" l="1"/>
  <c r="K64" i="15" s="1"/>
  <c r="I64" i="15"/>
  <c r="H64" i="15"/>
  <c r="G64" i="14"/>
  <c r="E64" i="14"/>
  <c r="K64" i="14"/>
  <c r="G64" i="15" l="1"/>
  <c r="E64" i="15"/>
  <c r="D64" i="14"/>
  <c r="D64" i="15" l="1"/>
  <c r="B64" i="14"/>
  <c r="J65" i="14"/>
  <c r="B64" i="15" l="1"/>
  <c r="J65" i="15"/>
  <c r="L65" i="14"/>
  <c r="H65" i="14" s="1"/>
  <c r="I65" i="14"/>
  <c r="L65" i="15" l="1"/>
  <c r="K65" i="15" s="1"/>
  <c r="I65" i="15"/>
  <c r="G65" i="14"/>
  <c r="E65" i="14"/>
  <c r="K65" i="14"/>
  <c r="H65" i="15" l="1"/>
  <c r="G65" i="15"/>
  <c r="E65" i="15"/>
  <c r="D65" i="14"/>
  <c r="D65" i="15" l="1"/>
  <c r="J66" i="14"/>
  <c r="B65" i="14"/>
  <c r="J66" i="15" l="1"/>
  <c r="B65" i="15"/>
  <c r="I66" i="14"/>
  <c r="L66" i="14"/>
  <c r="I66" i="15" l="1"/>
  <c r="L66" i="15"/>
  <c r="K66" i="15" s="1"/>
  <c r="K66" i="14"/>
  <c r="H66" i="14"/>
  <c r="E66" i="14" s="1"/>
  <c r="H66" i="15" l="1"/>
  <c r="G66" i="14"/>
  <c r="D66" i="14"/>
  <c r="G66" i="15" l="1"/>
  <c r="E66" i="15"/>
  <c r="J67" i="14"/>
  <c r="B66" i="14"/>
  <c r="D66" i="15" l="1"/>
  <c r="L67" i="14"/>
  <c r="H67" i="14" s="1"/>
  <c r="I67" i="14"/>
  <c r="J67" i="15" l="1"/>
  <c r="B66" i="15"/>
  <c r="G67" i="14"/>
  <c r="E67" i="14"/>
  <c r="K67" i="14"/>
  <c r="L67" i="15" l="1"/>
  <c r="K67" i="15" s="1"/>
  <c r="I67" i="15"/>
  <c r="H67" i="15"/>
  <c r="D67" i="14"/>
  <c r="G67" i="15" l="1"/>
  <c r="E67" i="15"/>
  <c r="B67" i="14"/>
  <c r="J68" i="14"/>
  <c r="D67" i="15" l="1"/>
  <c r="L68" i="14"/>
  <c r="H68" i="14" s="1"/>
  <c r="I68" i="14"/>
  <c r="B67" i="15" l="1"/>
  <c r="J68" i="15"/>
  <c r="G68" i="14"/>
  <c r="E68" i="14"/>
  <c r="K68" i="14"/>
  <c r="L68" i="15" l="1"/>
  <c r="K68" i="15" s="1"/>
  <c r="I68" i="15"/>
  <c r="D68" i="14"/>
  <c r="H68" i="15" l="1"/>
  <c r="G68" i="15"/>
  <c r="E68" i="15"/>
  <c r="J69" i="14"/>
  <c r="B68" i="14"/>
  <c r="D68" i="15" l="1"/>
  <c r="I69" i="14"/>
  <c r="L69" i="14"/>
  <c r="H69" i="14" s="1"/>
  <c r="J69" i="15" l="1"/>
  <c r="B68" i="15"/>
  <c r="G69" i="14"/>
  <c r="E69" i="14"/>
  <c r="K69" i="14"/>
  <c r="I69" i="15" l="1"/>
  <c r="L69" i="15"/>
  <c r="K69" i="15" s="1"/>
  <c r="D69" i="14"/>
  <c r="H69" i="15" l="1"/>
  <c r="B69" i="14"/>
  <c r="J70" i="14"/>
  <c r="G69" i="15" l="1"/>
  <c r="E69" i="15"/>
  <c r="L70" i="14"/>
  <c r="H70" i="14" s="1"/>
  <c r="I70" i="14"/>
  <c r="R19" i="14" s="1"/>
  <c r="D69" i="15" l="1"/>
  <c r="G70" i="14"/>
  <c r="E70" i="14"/>
  <c r="D70" i="14" s="1"/>
  <c r="B70" i="14" s="1"/>
  <c r="R9" i="14" s="1"/>
  <c r="R10" i="14" s="1"/>
  <c r="K70" i="14"/>
  <c r="B69" i="15" l="1"/>
  <c r="J70" i="15"/>
  <c r="R14" i="14"/>
  <c r="R16" i="14" s="1"/>
  <c r="R20" i="14"/>
  <c r="A66" i="14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L70" i="15" l="1"/>
  <c r="K70" i="15" s="1"/>
  <c r="I70" i="15"/>
  <c r="R19" i="15" s="1"/>
  <c r="F63" i="14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 s="1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 s="1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H70" i="15" l="1"/>
  <c r="G70" i="15" s="1"/>
  <c r="R20" i="15"/>
  <c r="R14" i="15"/>
  <c r="R16" i="15" s="1"/>
  <c r="R18" i="14"/>
  <c r="M11" i="14"/>
  <c r="R17" i="14" s="1"/>
  <c r="E70" i="15" l="1"/>
  <c r="D70" i="15" s="1"/>
  <c r="B70" i="15" s="1"/>
  <c r="R9" i="15" s="1"/>
  <c r="A66" i="15" s="1"/>
  <c r="R11" i="14"/>
  <c r="R13" i="14" s="1"/>
  <c r="R21" i="14"/>
  <c r="A20" i="15" l="1"/>
  <c r="A61" i="15"/>
  <c r="A30" i="15"/>
  <c r="M30" i="15" s="1"/>
  <c r="A36" i="15"/>
  <c r="A40" i="15"/>
  <c r="A26" i="15"/>
  <c r="F26" i="15" s="1"/>
  <c r="A70" i="15"/>
  <c r="A69" i="15"/>
  <c r="A13" i="15"/>
  <c r="A34" i="15"/>
  <c r="A31" i="15"/>
  <c r="F31" i="15" s="1"/>
  <c r="A32" i="15"/>
  <c r="A42" i="15"/>
  <c r="A33" i="15"/>
  <c r="M33" i="15" s="1"/>
  <c r="A28" i="15"/>
  <c r="F28" i="15" s="1"/>
  <c r="A18" i="15"/>
  <c r="F18" i="15" s="1"/>
  <c r="A35" i="15"/>
  <c r="A44" i="15"/>
  <c r="A48" i="15"/>
  <c r="A38" i="15"/>
  <c r="A65" i="15"/>
  <c r="A56" i="15"/>
  <c r="F56" i="15" s="1"/>
  <c r="A47" i="15"/>
  <c r="F47" i="15" s="1"/>
  <c r="A22" i="15"/>
  <c r="F22" i="15" s="1"/>
  <c r="A37" i="15"/>
  <c r="A60" i="15"/>
  <c r="A46" i="15"/>
  <c r="A59" i="15"/>
  <c r="F59" i="15" s="1"/>
  <c r="M59" i="15" s="1"/>
  <c r="A64" i="15"/>
  <c r="A50" i="15"/>
  <c r="F50" i="15" s="1"/>
  <c r="A24" i="15"/>
  <c r="F24" i="15" s="1"/>
  <c r="A41" i="15"/>
  <c r="F41" i="15" s="1"/>
  <c r="A19" i="15"/>
  <c r="A49" i="15"/>
  <c r="A12" i="15"/>
  <c r="M12" i="15" s="1"/>
  <c r="A43" i="15"/>
  <c r="F43" i="15" s="1"/>
  <c r="A17" i="15"/>
  <c r="A52" i="15"/>
  <c r="F52" i="15" s="1"/>
  <c r="A51" i="15"/>
  <c r="A14" i="15"/>
  <c r="M14" i="15" s="1"/>
  <c r="A39" i="15"/>
  <c r="R10" i="15"/>
  <c r="A68" i="15"/>
  <c r="F68" i="15" s="1"/>
  <c r="M68" i="15" s="1"/>
  <c r="A54" i="15"/>
  <c r="A67" i="15"/>
  <c r="A45" i="15"/>
  <c r="M45" i="15" s="1"/>
  <c r="A58" i="15"/>
  <c r="A55" i="15"/>
  <c r="F55" i="15" s="1"/>
  <c r="A11" i="15"/>
  <c r="A27" i="15"/>
  <c r="A63" i="15"/>
  <c r="F63" i="15" s="1"/>
  <c r="M63" i="15" s="1"/>
  <c r="A23" i="15"/>
  <c r="F23" i="15" s="1"/>
  <c r="A57" i="15"/>
  <c r="A16" i="15"/>
  <c r="M16" i="15" s="1"/>
  <c r="A10" i="15"/>
  <c r="A15" i="15"/>
  <c r="F15" i="15" s="1"/>
  <c r="A29" i="15"/>
  <c r="A25" i="15"/>
  <c r="A62" i="15"/>
  <c r="F62" i="15" s="1"/>
  <c r="M62" i="15" s="1"/>
  <c r="A21" i="15"/>
  <c r="F21" i="15" s="1"/>
  <c r="A53" i="15"/>
  <c r="F61" i="15"/>
  <c r="M61" i="15" s="1"/>
  <c r="F69" i="15"/>
  <c r="F49" i="15"/>
  <c r="M35" i="15"/>
  <c r="F35" i="15"/>
  <c r="F40" i="15"/>
  <c r="M40" i="15"/>
  <c r="M26" i="15"/>
  <c r="F19" i="15"/>
  <c r="M19" i="15"/>
  <c r="F36" i="15"/>
  <c r="M36" i="15"/>
  <c r="M13" i="15"/>
  <c r="F13" i="15"/>
  <c r="F44" i="15"/>
  <c r="M44" i="15"/>
  <c r="F57" i="15"/>
  <c r="M57" i="15"/>
  <c r="F48" i="15"/>
  <c r="M34" i="15"/>
  <c r="F34" i="15"/>
  <c r="M20" i="15"/>
  <c r="F20" i="15"/>
  <c r="F65" i="15"/>
  <c r="M65" i="15" s="1"/>
  <c r="F42" i="15"/>
  <c r="M42" i="15"/>
  <c r="F38" i="15"/>
  <c r="M38" i="15"/>
  <c r="F37" i="15"/>
  <c r="M37" i="15"/>
  <c r="F60" i="15"/>
  <c r="M60" i="15"/>
  <c r="F46" i="15"/>
  <c r="F64" i="15"/>
  <c r="M64" i="15" s="1"/>
  <c r="M50" i="15"/>
  <c r="M27" i="15"/>
  <c r="F27" i="15"/>
  <c r="M17" i="15"/>
  <c r="F17" i="15"/>
  <c r="F16" i="15"/>
  <c r="F39" i="15"/>
  <c r="M39" i="15"/>
  <c r="F54" i="15"/>
  <c r="M54" i="15" s="1"/>
  <c r="F67" i="15"/>
  <c r="M67" i="15" s="1"/>
  <c r="F11" i="15"/>
  <c r="M11" i="15"/>
  <c r="F32" i="15"/>
  <c r="M32" i="15"/>
  <c r="M47" i="15"/>
  <c r="F29" i="15"/>
  <c r="M29" i="15"/>
  <c r="M25" i="15"/>
  <c r="F25" i="15"/>
  <c r="M21" i="15"/>
  <c r="F53" i="15"/>
  <c r="M53" i="15" s="1"/>
  <c r="F66" i="15"/>
  <c r="M66" i="15" s="1"/>
  <c r="M46" i="15" l="1"/>
  <c r="M48" i="15"/>
  <c r="M23" i="15"/>
  <c r="F14" i="15"/>
  <c r="M43" i="15"/>
  <c r="F58" i="15"/>
  <c r="M58" i="15" s="1"/>
  <c r="F30" i="15"/>
  <c r="M28" i="15"/>
  <c r="M24" i="15"/>
  <c r="M31" i="15"/>
  <c r="F12" i="15"/>
  <c r="M49" i="15"/>
  <c r="M69" i="15"/>
  <c r="M22" i="15"/>
  <c r="M15" i="15"/>
  <c r="M55" i="15"/>
  <c r="F51" i="15"/>
  <c r="M51" i="15" s="1"/>
  <c r="F70" i="15"/>
  <c r="M70" i="15" s="1"/>
  <c r="F45" i="15"/>
  <c r="M56" i="15"/>
  <c r="M18" i="15"/>
  <c r="M52" i="15"/>
  <c r="M41" i="15"/>
  <c r="F33" i="15"/>
  <c r="R17" i="15" l="1"/>
  <c r="R18" i="15"/>
  <c r="R11" i="15"/>
  <c r="R13" i="15" s="1"/>
  <c r="R2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00000000-0006-0000-0100-000001000000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AF2CBB53-3458-405C-A153-378E7537DA14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<sst xmlns="http://schemas.openxmlformats.org/spreadsheetml/2006/main" count="86" uniqueCount="40">
  <si>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</si>
  <si>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</si>
  <si>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</si>
  <si>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</si>
  <si>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</si>
  <si>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</si>
  <si>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</si>
  <si>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</si>
  <si>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</si>
  <si>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</si>
  <si>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</si>
  <si>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</si>
  <si>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</si>
  <si>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</si>
  <si>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</si>
  <si>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</si>
  <si>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</si>
  <si>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</si>
  <si>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</si>
  <si>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</si>
  <si>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</si>
  <si>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</si>
  <si>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</si>
  <si>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</si>
  <si>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</si>
  <si>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</si>
  <si>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</si>
  <si>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</si>
  <si>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</si>
  <si>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</si>
  <si>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</si>
  <si>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</si>
  <si>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</si>
  <si>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</si>
  <si>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</si>
  <si>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</si>
  <si>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</si>
  <si>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Capital</t>
  </si>
  <si>
    <t>Interes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</si>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</sst>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0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44" fontId="7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44" fontId="1" fillId="0" borderId="3" xfId="1" applyFont="1" applyBorder="1"/>
    <xf numFmtId="0" fontId="1" fillId="0" borderId="3" xfId="0" applyFont="1" applyBorder="1" applyAlignment="1">
      <alignment horizontal="center"/>
    </xf>
    <xf numFmtId="44" fontId="1" fillId="0" borderId="3" xfId="1" applyNumberFormat="1" applyFont="1" applyBorder="1"/>
    <xf numFmtId="44" fontId="1" fillId="0" borderId="3" xfId="0" applyNumberFormat="1" applyFont="1" applyBorder="1"/>
    <xf numFmtId="10" fontId="1" fillId="0" borderId="3" xfId="0" applyNumberFormat="1" applyFont="1" applyBorder="1" applyAlignment="1">
      <alignment horizontal="center"/>
    </xf>
    <xf numFmtId="0" fontId="6" fillId="7" borderId="1" xfId="0" applyFont="1" applyFill="1" applyBorder="1" applyAlignment="1">
      <alignment horizontal="center" vertical="center" wrapText="1"/>
    </xf>
    <xf numFmtId="44" fontId="0" fillId="0" borderId="0" xfId="1" applyNumberFormat="1" applyFont="1"/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44" fontId="6" fillId="6" borderId="1" xfId="0" applyNumberFormat="1" applyFont="1" applyFill="1" applyBorder="1" applyAlignment="1">
      <alignment horizontal="center" vertical="center"/>
    </xf>
    <xf numFmtId="44" fontId="8" fillId="6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2"/>
  <sheetViews>
    <sheetView showGridLines="0" tabSelected="1" zoomScale="115" zoomScaleNormal="115" workbookViewId="0">
      <selection activeCell="A3" sqref="A3"/>
    </sheetView>
  </sheetViews>
  <sheetFormatPr baseColWidth="10" defaultRowHeight="15" x14ac:dyDescent="0.25"/>
  <cols>
    <col min="1" max="1" width="13.85546875" bestFit="1" customWidth="1"/>
    <col min="2" max="2" width="13.42578125" style="6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36</v>
      </c>
      <c r="XFD1" s="16">
        <v>2.1749999999999981E-2</v>
      </c>
    </row>
    <row r="2" spans="1:19 16383:16384" x14ac:dyDescent="0.25">
      <c r="XFC2">
        <v>48</v>
      </c>
      <c r="XFD2" s="16">
        <v>2.1750000000001202E-2</v>
      </c>
    </row>
    <row r="3" spans="1:19 16383:16384" x14ac:dyDescent="0.25">
      <c r="A3" s="29" t="s">
        <v>4</v>
      </c>
      <c r="D3" s="22">
        <v>200000</v>
      </c>
      <c r="Q3" s="33" t="s">
        <v>27</v>
      </c>
      <c r="R3" s="33"/>
      <c r="XFC3">
        <v>54</v>
      </c>
      <c r="XFD3" s="16">
        <v>2.1750000000000103E-2</v>
      </c>
    </row>
    <row r="4" spans="1:19 16383:16384" ht="15.75" x14ac:dyDescent="0.25">
      <c r="A4" s="29" t="s">
        <v>29</v>
      </c>
      <c r="D4" s="23">
        <v>60</v>
      </c>
      <c r="F4" s="15"/>
      <c r="I4" s="3" t="s">
        <v>7</v>
      </c>
      <c r="K4" s="9">
        <f>VLOOKUP(D4,$XFC$1:$XFD$8,2,0)</f>
        <v>2.1750000000000044E-2</v>
      </c>
      <c r="Q4" s="17" t="s">
        <v>31</v>
      </c>
      <c r="R4" s="18">
        <f>D3</f>
        <v>200000</v>
      </c>
      <c r="XFC4">
        <v>60</v>
      </c>
      <c r="XFD4" s="16">
        <v>2.1750000000000044E-2</v>
      </c>
    </row>
    <row r="5" spans="1:19 16383:16384" ht="15.75" x14ac:dyDescent="0.25">
      <c r="A5" s="29" t="s">
        <v>5</v>
      </c>
      <c r="D5" s="24">
        <f>-PMT(K4,D4,D3,,0)</f>
        <v>5999.9398585119588</v>
      </c>
      <c r="I5" s="3" t="s">
        <v>8</v>
      </c>
      <c r="J5" s="11"/>
      <c r="K5" s="9">
        <f>K4/1.16</f>
        <v>1.8750000000000037E-2</v>
      </c>
      <c r="Q5" s="12" t="s">
        <v>35</v>
      </c>
      <c r="R5" s="13">
        <f>D6</f>
        <v>359996.39151071751</v>
      </c>
    </row>
    <row r="6" spans="1:19 16383:16384" ht="15.75" x14ac:dyDescent="0.25">
      <c r="A6" s="29" t="s">
        <v>6</v>
      </c>
      <c r="D6" s="25">
        <f>D4*D5</f>
        <v>359996.39151071751</v>
      </c>
      <c r="I6" s="29" t="s">
        <v>28</v>
      </c>
      <c r="K6" s="26">
        <f>(D6-D3)/D3/D4</f>
        <v>1.3333032625893127E-2</v>
      </c>
      <c r="Q6" s="17" t="s">
        <v>32</v>
      </c>
      <c r="R6" s="18">
        <f>D5</f>
        <v>5999.9398585119588</v>
      </c>
    </row>
    <row r="7" spans="1:19 16383:16384" ht="15.75" x14ac:dyDescent="0.25">
      <c r="E7" s="1"/>
      <c r="I7" s="3" t="s">
        <v>14</v>
      </c>
      <c r="K7" s="9">
        <f>K6/1.16</f>
        <v>1.1493993643011317E-2</v>
      </c>
      <c r="Q7" s="12" t="s">
        <v>17</v>
      </c>
      <c r="R7" s="13">
        <f>SUM(O10:O133)</f>
        <v>20000</v>
      </c>
      <c r="S7" s="1"/>
    </row>
    <row r="8" spans="1:19 16383:16384" ht="15.75" x14ac:dyDescent="0.25">
      <c r="E8" s="1"/>
      <c r="Q8" s="17" t="s">
        <v>30</v>
      </c>
      <c r="R8" s="21">
        <f>D4</f>
        <v>60</v>
      </c>
      <c r="S8"/>
    </row>
    <row r="9" spans="1:19 16383:16384" ht="30" x14ac:dyDescent="0.25">
      <c r="A9" s="29" t="s">
        <v>0</v>
      </c>
      <c r="B9" s="29"/>
      <c r="C9" s="29" t="s">
        <v>9</v>
      </c>
      <c r="D9" s="29" t="s">
        <v>3</v>
      </c>
      <c r="E9" s="29" t="s">
        <v>10</v>
      </c>
      <c r="F9" s="30" t="s">
        <v>24</v>
      </c>
      <c r="G9" s="29" t="s">
        <v>17</v>
      </c>
      <c r="H9" s="29" t="s">
        <v>11</v>
      </c>
      <c r="I9" s="30" t="s">
        <v>25</v>
      </c>
      <c r="J9" s="29" t="s">
        <v>1</v>
      </c>
      <c r="K9" s="29" t="s">
        <v>13</v>
      </c>
      <c r="L9" s="29" t="s">
        <v>13</v>
      </c>
      <c r="M9" s="29" t="s">
        <v>2</v>
      </c>
      <c r="N9" s="29" t="s">
        <v>12</v>
      </c>
      <c r="O9" s="31" t="s">
        <v>26</v>
      </c>
      <c r="Q9" s="12" t="s">
        <v>20</v>
      </c>
      <c r="R9" s="19">
        <f>IFERROR(VLOOKUP("",$B$9:$C$70,2,0),MAX($C:$C))</f>
        <v>51</v>
      </c>
      <c r="S9"/>
    </row>
    <row r="10" spans="1:19 16383:16384" ht="15.75" x14ac:dyDescent="0.25">
      <c r="A10">
        <f t="shared" ref="A10:A41" si="0">IF(C10&lt;=$R$9,C10,"")</f>
        <v>0</v>
      </c>
      <c r="B10" s="7">
        <f t="shared" ref="B10:B70" si="1">D10</f>
        <v>200000</v>
      </c>
      <c r="C10" s="2">
        <v>0</v>
      </c>
      <c r="D10" s="1">
        <f>D3</f>
        <v>200000</v>
      </c>
      <c r="E10" s="1">
        <f>D3</f>
        <v>200000</v>
      </c>
      <c r="F10" s="1"/>
      <c r="G10" s="1"/>
      <c r="L10" s="5"/>
      <c r="M10" s="5"/>
      <c r="N10" s="1"/>
      <c r="Q10" s="17" t="s">
        <v>16</v>
      </c>
      <c r="R10" s="20">
        <f>D4-R9</f>
        <v>9</v>
      </c>
      <c r="S10" s="4"/>
    </row>
    <row r="11" spans="1:19 16383:16384" ht="15.75" x14ac:dyDescent="0.25">
      <c r="A11">
        <f t="shared" si="0"/>
        <v>1</v>
      </c>
      <c r="B11" s="7">
        <f t="shared" si="1"/>
        <v>198350.06014148804</v>
      </c>
      <c r="C11" s="2">
        <v>1</v>
      </c>
      <c r="D11" s="1">
        <f>IFERROR(IF(E11&gt;=0.1,E10-H11-O11,""),"")</f>
        <v>198350.06014148804</v>
      </c>
      <c r="E11" s="1">
        <f t="shared" ref="E11:E70" si="2">E10-H11-O11</f>
        <v>198350.06014148804</v>
      </c>
      <c r="F11" s="1">
        <f t="shared" ref="F11:F42" si="3">IFERROR(IF(A11&lt;$R$9,IFERROR(IF(H11&gt;=0,N11-J11-L11,""),""),IF(A11=$R$9,D10,"")),"")</f>
        <v>1649.9398585119504</v>
      </c>
      <c r="G11" s="1">
        <f t="shared" ref="G11:G70" si="4">IFERROR(IF(H11&gt;=0,N11-J11-L11,""),"")</f>
        <v>1649.9398585119504</v>
      </c>
      <c r="H11" s="1">
        <f t="shared" ref="H11:H70" si="5">N11-J11-L11</f>
        <v>1649.9398585119504</v>
      </c>
      <c r="I11" s="1">
        <f t="shared" ref="I11:I70" si="6">IFERROR(IF(J11&gt;=0,D10*$K$5,""),"")</f>
        <v>3750.0000000000073</v>
      </c>
      <c r="J11" s="1">
        <f t="shared" ref="J11:J70" si="7">D10*$K$5</f>
        <v>3750.0000000000073</v>
      </c>
      <c r="K11" s="1">
        <f t="shared" ref="K11:K70" si="8">IFERROR(IF(L11&gt;=0,I11*16%,""),"")</f>
        <v>600.00000000000114</v>
      </c>
      <c r="L11" s="1">
        <f t="shared" ref="L11:L70" si="9">J11*16%</f>
        <v>600.00000000000114</v>
      </c>
      <c r="M11" s="1">
        <f t="shared" ref="M11:M42" si="10">IFERROR(IF(A11&lt;$R$9,N11,F11+I11+K11),"")</f>
        <v>5999.9398585119588</v>
      </c>
      <c r="N11" s="4">
        <f t="shared" ref="N11:N70" si="11">$D$5</f>
        <v>5999.9398585119588</v>
      </c>
      <c r="P11" s="1"/>
      <c r="Q11" s="12" t="s">
        <v>15</v>
      </c>
      <c r="R11" s="13">
        <f>(R17-D3)/1.16</f>
        <v>105083.01949985737</v>
      </c>
      <c r="S11"/>
    </row>
    <row r="12" spans="1:19 16383:16384" ht="15.75" x14ac:dyDescent="0.25">
      <c r="A12">
        <f t="shared" si="0"/>
        <v>2</v>
      </c>
      <c r="B12" s="7">
        <f t="shared" si="1"/>
        <v>196664.23409105345</v>
      </c>
      <c r="C12" s="2">
        <v>2</v>
      </c>
      <c r="D12" s="1">
        <f t="shared" ref="D12:D70" si="12">IFERROR(IF(E12&gt;=0.1,E11-H12-O12,""),"")</f>
        <v>196664.23409105345</v>
      </c>
      <c r="E12" s="1">
        <f t="shared" si="2"/>
        <v>196664.23409105345</v>
      </c>
      <c r="F12" s="1">
        <f t="shared" si="3"/>
        <v>1685.8260504345853</v>
      </c>
      <c r="G12" s="1">
        <f t="shared" si="4"/>
        <v>1685.8260504345853</v>
      </c>
      <c r="H12" s="1">
        <f t="shared" si="5"/>
        <v>1685.8260504345853</v>
      </c>
      <c r="I12" s="1">
        <f t="shared" si="6"/>
        <v>3719.0636276529081</v>
      </c>
      <c r="J12" s="1">
        <f t="shared" si="7"/>
        <v>3719.0636276529081</v>
      </c>
      <c r="K12" s="1">
        <f t="shared" si="8"/>
        <v>595.05018042446534</v>
      </c>
      <c r="L12" s="1">
        <f t="shared" si="9"/>
        <v>595.05018042446534</v>
      </c>
      <c r="M12" s="1">
        <f t="shared" si="10"/>
        <v>5999.9398585119588</v>
      </c>
      <c r="N12" s="1">
        <f t="shared" si="11"/>
        <v>5999.9398585119588</v>
      </c>
      <c r="P12" s="1"/>
      <c r="Q12" s="17" t="s">
        <v>22</v>
      </c>
      <c r="R12" s="18">
        <f>(D6-D3)/1.16</f>
        <v>137927.92371613579</v>
      </c>
      <c r="S12"/>
    </row>
    <row r="13" spans="1:19 16383:16384" ht="15.75" x14ac:dyDescent="0.25">
      <c r="A13">
        <f t="shared" si="0"/>
        <v>3</v>
      </c>
      <c r="B13" s="7">
        <f t="shared" si="1"/>
        <v>194941.74132402192</v>
      </c>
      <c r="C13" s="2">
        <v>3</v>
      </c>
      <c r="D13" s="1">
        <f t="shared" si="12"/>
        <v>194941.74132402192</v>
      </c>
      <c r="E13" s="1">
        <f t="shared" si="2"/>
        <v>194941.74132402192</v>
      </c>
      <c r="F13" s="1">
        <f t="shared" si="3"/>
        <v>1722.4927670315374</v>
      </c>
      <c r="G13" s="1">
        <f t="shared" si="4"/>
        <v>1722.4927670315374</v>
      </c>
      <c r="H13" s="1">
        <f t="shared" si="5"/>
        <v>1722.4927670315374</v>
      </c>
      <c r="I13" s="1">
        <f t="shared" si="6"/>
        <v>3687.4543892072597</v>
      </c>
      <c r="J13" s="1">
        <f t="shared" si="7"/>
        <v>3687.4543892072597</v>
      </c>
      <c r="K13" s="1">
        <f t="shared" si="8"/>
        <v>589.99270227316163</v>
      </c>
      <c r="L13" s="1">
        <f t="shared" si="9"/>
        <v>589.99270227316163</v>
      </c>
      <c r="M13" s="1">
        <f t="shared" si="10"/>
        <v>5999.9398585119588</v>
      </c>
      <c r="N13" s="1">
        <f t="shared" si="11"/>
        <v>5999.9398585119588</v>
      </c>
      <c r="O13" s="28"/>
      <c r="P13" s="1"/>
      <c r="Q13" s="30" t="s">
        <v>33</v>
      </c>
      <c r="R13" s="32">
        <f>R12-R11</f>
        <v>32844.904216278417</v>
      </c>
      <c r="S13"/>
    </row>
    <row r="14" spans="1:19 16383:16384" ht="15.75" x14ac:dyDescent="0.25">
      <c r="A14">
        <f t="shared" si="0"/>
        <v>4</v>
      </c>
      <c r="B14" s="7">
        <f t="shared" si="1"/>
        <v>193181.78433930746</v>
      </c>
      <c r="C14" s="2">
        <v>4</v>
      </c>
      <c r="D14" s="1">
        <f t="shared" si="12"/>
        <v>193181.78433930746</v>
      </c>
      <c r="E14" s="1">
        <f t="shared" si="2"/>
        <v>193181.78433930746</v>
      </c>
      <c r="F14" s="1">
        <f t="shared" si="3"/>
        <v>1759.9569847144739</v>
      </c>
      <c r="G14" s="1">
        <f t="shared" si="4"/>
        <v>1759.9569847144739</v>
      </c>
      <c r="H14" s="1">
        <f t="shared" si="5"/>
        <v>1759.9569847144739</v>
      </c>
      <c r="I14" s="1">
        <f t="shared" si="6"/>
        <v>3655.157649825418</v>
      </c>
      <c r="J14" s="1">
        <f t="shared" si="7"/>
        <v>3655.157649825418</v>
      </c>
      <c r="K14" s="1">
        <f t="shared" si="8"/>
        <v>584.82522397206685</v>
      </c>
      <c r="L14" s="1">
        <f t="shared" si="9"/>
        <v>584.82522397206685</v>
      </c>
      <c r="M14" s="1">
        <f t="shared" si="10"/>
        <v>5999.9398585119588</v>
      </c>
      <c r="N14" s="1">
        <f t="shared" si="11"/>
        <v>5999.9398585119588</v>
      </c>
      <c r="P14" s="1"/>
      <c r="Q14" s="14" t="s">
        <v>21</v>
      </c>
      <c r="R14" s="13">
        <f>SUM(K10:K70)</f>
        <v>16813.283119977157</v>
      </c>
      <c r="S14" s="10"/>
    </row>
    <row r="15" spans="1:19 16383:16384" ht="15.75" x14ac:dyDescent="0.25">
      <c r="A15">
        <f t="shared" si="0"/>
        <v>5</v>
      </c>
      <c r="B15" s="7">
        <f t="shared" si="1"/>
        <v>191383.54829017544</v>
      </c>
      <c r="C15" s="2">
        <v>5</v>
      </c>
      <c r="D15" s="1">
        <f t="shared" si="12"/>
        <v>191383.54829017544</v>
      </c>
      <c r="E15" s="1">
        <f t="shared" si="2"/>
        <v>191383.54829017544</v>
      </c>
      <c r="F15" s="1">
        <f t="shared" si="3"/>
        <v>1798.236049132013</v>
      </c>
      <c r="G15" s="1">
        <f t="shared" si="4"/>
        <v>1798.236049132013</v>
      </c>
      <c r="H15" s="1">
        <f t="shared" si="5"/>
        <v>1798.236049132013</v>
      </c>
      <c r="I15" s="1">
        <f t="shared" si="6"/>
        <v>3622.1584563620222</v>
      </c>
      <c r="J15" s="1">
        <f t="shared" si="7"/>
        <v>3622.1584563620222</v>
      </c>
      <c r="K15" s="1">
        <f t="shared" si="8"/>
        <v>579.54535301792362</v>
      </c>
      <c r="L15" s="1">
        <f t="shared" si="9"/>
        <v>579.54535301792362</v>
      </c>
      <c r="M15" s="1">
        <f t="shared" si="10"/>
        <v>5999.9398585119588</v>
      </c>
      <c r="N15" s="1">
        <f t="shared" si="11"/>
        <v>5999.9398585119588</v>
      </c>
      <c r="P15" s="1"/>
      <c r="Q15" s="17" t="s">
        <v>23</v>
      </c>
      <c r="R15" s="18">
        <f>R12*16%</f>
        <v>22068.467794581728</v>
      </c>
    </row>
    <row r="16" spans="1:19 16383:16384" ht="15.75" x14ac:dyDescent="0.25">
      <c r="A16">
        <f t="shared" si="0"/>
        <v>6</v>
      </c>
      <c r="B16" s="7">
        <f t="shared" si="1"/>
        <v>169546.2006069748</v>
      </c>
      <c r="C16" s="2">
        <v>6</v>
      </c>
      <c r="D16" s="1">
        <f t="shared" si="12"/>
        <v>169546.2006069748</v>
      </c>
      <c r="E16" s="1">
        <f t="shared" si="2"/>
        <v>169546.2006069748</v>
      </c>
      <c r="F16" s="1">
        <f t="shared" si="3"/>
        <v>1837.3476832006347</v>
      </c>
      <c r="G16" s="1">
        <f t="shared" si="4"/>
        <v>1837.3476832006347</v>
      </c>
      <c r="H16" s="1">
        <f t="shared" si="5"/>
        <v>1837.3476832006347</v>
      </c>
      <c r="I16" s="1">
        <f t="shared" si="6"/>
        <v>3588.4415304407967</v>
      </c>
      <c r="J16" s="1">
        <f t="shared" si="7"/>
        <v>3588.4415304407967</v>
      </c>
      <c r="K16" s="1">
        <f t="shared" si="8"/>
        <v>574.15064487052746</v>
      </c>
      <c r="L16" s="1">
        <f t="shared" si="9"/>
        <v>574.15064487052746</v>
      </c>
      <c r="M16" s="1">
        <f t="shared" si="10"/>
        <v>5999.9398585119588</v>
      </c>
      <c r="N16" s="1">
        <f t="shared" si="11"/>
        <v>5999.9398585119588</v>
      </c>
      <c r="O16" s="1">
        <v>20000</v>
      </c>
      <c r="P16" s="1"/>
      <c r="Q16" s="29" t="s">
        <v>34</v>
      </c>
      <c r="R16" s="32">
        <f>R15-R14</f>
        <v>5255.1846746045703</v>
      </c>
    </row>
    <row r="17" spans="1:20" ht="15.75" x14ac:dyDescent="0.25">
      <c r="A17">
        <f t="shared" si="0"/>
        <v>7</v>
      </c>
      <c r="B17" s="7">
        <f t="shared" si="1"/>
        <v>167233.89061166457</v>
      </c>
      <c r="C17" s="2">
        <v>7</v>
      </c>
      <c r="D17" s="1">
        <f t="shared" si="12"/>
        <v>167233.89061166457</v>
      </c>
      <c r="E17" s="1">
        <f t="shared" si="2"/>
        <v>167233.89061166457</v>
      </c>
      <c r="F17" s="1">
        <f t="shared" si="3"/>
        <v>2312.3099953102496</v>
      </c>
      <c r="G17" s="1">
        <f t="shared" si="4"/>
        <v>2312.3099953102496</v>
      </c>
      <c r="H17" s="1">
        <f t="shared" si="5"/>
        <v>2312.3099953102496</v>
      </c>
      <c r="I17" s="1">
        <f t="shared" si="6"/>
        <v>3178.9912613807837</v>
      </c>
      <c r="J17" s="1">
        <f t="shared" si="7"/>
        <v>3178.9912613807837</v>
      </c>
      <c r="K17" s="1">
        <f t="shared" si="8"/>
        <v>508.63860182092543</v>
      </c>
      <c r="L17" s="1">
        <f t="shared" si="9"/>
        <v>508.63860182092543</v>
      </c>
      <c r="M17" s="1">
        <f t="shared" si="10"/>
        <v>5999.9398585119588</v>
      </c>
      <c r="N17" s="1">
        <f t="shared" si="11"/>
        <v>5999.9398585119588</v>
      </c>
      <c r="P17" s="1"/>
      <c r="Q17" s="12" t="s">
        <v>19</v>
      </c>
      <c r="R17" s="13">
        <f>SUM(M:M)+SUM(O:O)</f>
        <v>321896.30261983455</v>
      </c>
    </row>
    <row r="18" spans="1:20" ht="15.75" x14ac:dyDescent="0.25">
      <c r="A18">
        <f t="shared" si="0"/>
        <v>8</v>
      </c>
      <c r="B18" s="7">
        <f t="shared" si="1"/>
        <v>164871.28787395632</v>
      </c>
      <c r="C18" s="2">
        <v>8</v>
      </c>
      <c r="D18" s="1">
        <f t="shared" si="12"/>
        <v>164871.28787395632</v>
      </c>
      <c r="E18" s="1">
        <f t="shared" si="2"/>
        <v>164871.28787395632</v>
      </c>
      <c r="F18" s="1">
        <f t="shared" si="3"/>
        <v>2362.6027377082473</v>
      </c>
      <c r="G18" s="1">
        <f t="shared" si="4"/>
        <v>2362.6027377082473</v>
      </c>
      <c r="H18" s="1">
        <f t="shared" si="5"/>
        <v>2362.6027377082473</v>
      </c>
      <c r="I18" s="1">
        <f t="shared" si="6"/>
        <v>3135.6354489687169</v>
      </c>
      <c r="J18" s="1">
        <f t="shared" si="7"/>
        <v>3135.6354489687169</v>
      </c>
      <c r="K18" s="1">
        <f t="shared" si="8"/>
        <v>501.70167183499473</v>
      </c>
      <c r="L18" s="1">
        <f t="shared" si="9"/>
        <v>501.70167183499473</v>
      </c>
      <c r="M18" s="1">
        <f t="shared" si="10"/>
        <v>5999.9398585119588</v>
      </c>
      <c r="N18" s="1">
        <f t="shared" si="11"/>
        <v>5999.9398585119588</v>
      </c>
      <c r="P18" s="1"/>
      <c r="Q18" s="27" t="s">
        <v>37</v>
      </c>
      <c r="R18" s="18">
        <f>SUM(F10:F70)+SUM(O10:O70)</f>
        <v>199999.99999999997</v>
      </c>
      <c r="S18"/>
    </row>
    <row r="19" spans="1:20" ht="15.75" x14ac:dyDescent="0.25">
      <c r="A19">
        <f t="shared" si="0"/>
        <v>9</v>
      </c>
      <c r="B19" s="7">
        <f t="shared" si="1"/>
        <v>162457.29852670291</v>
      </c>
      <c r="C19" s="2">
        <v>9</v>
      </c>
      <c r="D19" s="1">
        <f t="shared" si="12"/>
        <v>162457.29852670291</v>
      </c>
      <c r="E19" s="1">
        <f t="shared" si="2"/>
        <v>162457.29852670291</v>
      </c>
      <c r="F19" s="1">
        <f t="shared" si="3"/>
        <v>2413.9893472534013</v>
      </c>
      <c r="G19" s="1">
        <f t="shared" si="4"/>
        <v>2413.9893472534013</v>
      </c>
      <c r="H19" s="1">
        <f t="shared" si="5"/>
        <v>2413.9893472534013</v>
      </c>
      <c r="I19" s="1">
        <f t="shared" si="6"/>
        <v>3091.3366476366873</v>
      </c>
      <c r="J19" s="1">
        <f t="shared" si="7"/>
        <v>3091.3366476366873</v>
      </c>
      <c r="K19" s="1">
        <f t="shared" si="8"/>
        <v>494.61386362187</v>
      </c>
      <c r="L19" s="1">
        <f t="shared" si="9"/>
        <v>494.61386362187</v>
      </c>
      <c r="M19" s="1">
        <f t="shared" si="10"/>
        <v>5999.9398585119588</v>
      </c>
      <c r="N19" s="1">
        <f t="shared" si="11"/>
        <v>5999.9398585119588</v>
      </c>
      <c r="P19" s="1"/>
      <c r="Q19" s="27" t="s">
        <v>38</v>
      </c>
      <c r="R19" s="18">
        <f>SUM(I10:I70)</f>
        <v>105083.01949985727</v>
      </c>
      <c r="S19"/>
    </row>
    <row r="20" spans="1:20" ht="15.75" x14ac:dyDescent="0.25">
      <c r="A20">
        <f t="shared" si="0"/>
        <v>10</v>
      </c>
      <c r="B20" s="7">
        <f t="shared" si="1"/>
        <v>159990.80491114676</v>
      </c>
      <c r="C20" s="2">
        <v>10</v>
      </c>
      <c r="D20" s="1">
        <f t="shared" si="12"/>
        <v>159990.80491114676</v>
      </c>
      <c r="E20" s="1">
        <f t="shared" si="2"/>
        <v>159990.80491114676</v>
      </c>
      <c r="F20" s="1">
        <f t="shared" si="3"/>
        <v>2466.4936155561636</v>
      </c>
      <c r="G20" s="1">
        <f t="shared" si="4"/>
        <v>2466.4936155561636</v>
      </c>
      <c r="H20" s="1">
        <f t="shared" si="5"/>
        <v>2466.4936155561636</v>
      </c>
      <c r="I20" s="1">
        <f t="shared" si="6"/>
        <v>3046.0743473756856</v>
      </c>
      <c r="J20" s="1">
        <f t="shared" si="7"/>
        <v>3046.0743473756856</v>
      </c>
      <c r="K20" s="1">
        <f t="shared" si="8"/>
        <v>487.37189558010971</v>
      </c>
      <c r="L20" s="1">
        <f t="shared" si="9"/>
        <v>487.37189558010971</v>
      </c>
      <c r="M20" s="1">
        <f t="shared" si="10"/>
        <v>5999.9398585119588</v>
      </c>
      <c r="N20" s="1">
        <f t="shared" si="11"/>
        <v>5999.9398585119588</v>
      </c>
      <c r="O20" s="28"/>
      <c r="P20" s="1"/>
      <c r="Q20" s="27" t="s">
        <v>39</v>
      </c>
      <c r="R20" s="18">
        <f>SUM(K10:K70)</f>
        <v>16813.283119977157</v>
      </c>
      <c r="S20" s="1"/>
      <c r="T20" s="1"/>
    </row>
    <row r="21" spans="1:20" ht="15.75" x14ac:dyDescent="0.25">
      <c r="A21">
        <f t="shared" si="0"/>
        <v>11</v>
      </c>
      <c r="B21" s="7">
        <f t="shared" si="1"/>
        <v>157470.66505945224</v>
      </c>
      <c r="C21" s="2">
        <v>11</v>
      </c>
      <c r="D21" s="1">
        <f t="shared" si="12"/>
        <v>157470.66505945224</v>
      </c>
      <c r="E21" s="1">
        <f t="shared" si="2"/>
        <v>157470.66505945224</v>
      </c>
      <c r="F21" s="1">
        <f t="shared" si="3"/>
        <v>2520.1398516945096</v>
      </c>
      <c r="G21" s="1">
        <f t="shared" si="4"/>
        <v>2520.1398516945096</v>
      </c>
      <c r="H21" s="1">
        <f t="shared" si="5"/>
        <v>2520.1398516945096</v>
      </c>
      <c r="I21" s="1">
        <f t="shared" si="6"/>
        <v>2999.8275920840078</v>
      </c>
      <c r="J21" s="1">
        <f t="shared" si="7"/>
        <v>2999.8275920840078</v>
      </c>
      <c r="K21" s="1">
        <f t="shared" si="8"/>
        <v>479.97241473344127</v>
      </c>
      <c r="L21" s="1">
        <f t="shared" si="9"/>
        <v>479.97241473344127</v>
      </c>
      <c r="M21" s="1">
        <f t="shared" si="10"/>
        <v>5999.9398585119588</v>
      </c>
      <c r="N21" s="1">
        <f t="shared" si="11"/>
        <v>5999.9398585119588</v>
      </c>
      <c r="P21" s="1"/>
      <c r="Q21" s="29" t="s">
        <v>36</v>
      </c>
      <c r="R21" s="32">
        <f>R5-R17</f>
        <v>38100.088890882966</v>
      </c>
      <c r="S21" s="1"/>
      <c r="T21" s="1"/>
    </row>
    <row r="22" spans="1:20" x14ac:dyDescent="0.25">
      <c r="A22">
        <f t="shared" si="0"/>
        <v>12</v>
      </c>
      <c r="B22" s="7">
        <f t="shared" si="1"/>
        <v>154895.71216598336</v>
      </c>
      <c r="C22" s="2">
        <v>12</v>
      </c>
      <c r="D22" s="1">
        <f t="shared" si="12"/>
        <v>154895.71216598336</v>
      </c>
      <c r="E22" s="1">
        <f t="shared" si="2"/>
        <v>154895.71216598336</v>
      </c>
      <c r="F22" s="1">
        <f t="shared" si="3"/>
        <v>2574.9528934688656</v>
      </c>
      <c r="G22" s="1">
        <f t="shared" si="4"/>
        <v>2574.9528934688656</v>
      </c>
      <c r="H22" s="1">
        <f t="shared" si="5"/>
        <v>2574.9528934688656</v>
      </c>
      <c r="I22" s="1">
        <f t="shared" si="6"/>
        <v>2952.5749698647355</v>
      </c>
      <c r="J22" s="1">
        <f t="shared" si="7"/>
        <v>2952.5749698647355</v>
      </c>
      <c r="K22" s="1">
        <f t="shared" si="8"/>
        <v>472.4119951783577</v>
      </c>
      <c r="L22" s="1">
        <f t="shared" si="9"/>
        <v>472.4119951783577</v>
      </c>
      <c r="M22" s="1">
        <f t="shared" si="10"/>
        <v>5999.9398585119588</v>
      </c>
      <c r="N22" s="1">
        <f t="shared" si="11"/>
        <v>5999.9398585119588</v>
      </c>
      <c r="O22" s="28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152264.75404708154</v>
      </c>
      <c r="C23" s="2">
        <v>13</v>
      </c>
      <c r="D23" s="1">
        <f t="shared" si="12"/>
        <v>152264.75404708154</v>
      </c>
      <c r="E23" s="1">
        <f t="shared" si="2"/>
        <v>152264.75404708154</v>
      </c>
      <c r="F23" s="1">
        <f t="shared" si="3"/>
        <v>2630.958118901814</v>
      </c>
      <c r="G23" s="1">
        <f t="shared" si="4"/>
        <v>2630.958118901814</v>
      </c>
      <c r="H23" s="1">
        <f t="shared" si="5"/>
        <v>2630.958118901814</v>
      </c>
      <c r="I23" s="1">
        <f t="shared" si="6"/>
        <v>2904.2946031121937</v>
      </c>
      <c r="J23" s="1">
        <f t="shared" si="7"/>
        <v>2904.2946031121937</v>
      </c>
      <c r="K23" s="1">
        <f t="shared" si="8"/>
        <v>464.68713649795103</v>
      </c>
      <c r="L23" s="1">
        <f t="shared" si="9"/>
        <v>464.68713649795103</v>
      </c>
      <c r="M23" s="1">
        <f t="shared" si="10"/>
        <v>5999.9398585119588</v>
      </c>
      <c r="N23" s="1">
        <f t="shared" si="11"/>
        <v>5999.9398585119588</v>
      </c>
      <c r="P23" s="1"/>
      <c r="S23"/>
    </row>
    <row r="24" spans="1:20" x14ac:dyDescent="0.25">
      <c r="A24">
        <f t="shared" si="0"/>
        <v>14</v>
      </c>
      <c r="B24" s="7">
        <f t="shared" si="1"/>
        <v>149576.57258909362</v>
      </c>
      <c r="C24" s="2">
        <v>14</v>
      </c>
      <c r="D24" s="1">
        <f t="shared" si="12"/>
        <v>149576.57258909362</v>
      </c>
      <c r="E24" s="1">
        <f t="shared" si="2"/>
        <v>149576.57258909362</v>
      </c>
      <c r="F24" s="1">
        <f t="shared" si="3"/>
        <v>2688.1814579879283</v>
      </c>
      <c r="G24" s="1">
        <f t="shared" si="4"/>
        <v>2688.1814579879283</v>
      </c>
      <c r="H24" s="1">
        <f t="shared" si="5"/>
        <v>2688.1814579879283</v>
      </c>
      <c r="I24" s="1">
        <f t="shared" si="6"/>
        <v>2854.9641383827848</v>
      </c>
      <c r="J24" s="1">
        <f t="shared" si="7"/>
        <v>2854.9641383827848</v>
      </c>
      <c r="K24" s="1">
        <f t="shared" si="8"/>
        <v>456.79426214124555</v>
      </c>
      <c r="L24" s="1">
        <f t="shared" si="9"/>
        <v>456.79426214124555</v>
      </c>
      <c r="M24" s="1">
        <f t="shared" si="10"/>
        <v>5999.9398585119588</v>
      </c>
      <c r="N24" s="1">
        <f t="shared" si="11"/>
        <v>5999.9398585119588</v>
      </c>
      <c r="P24" s="1"/>
      <c r="S24"/>
    </row>
    <row r="25" spans="1:20" x14ac:dyDescent="0.25">
      <c r="A25">
        <f t="shared" si="0"/>
        <v>15</v>
      </c>
      <c r="B25" s="7">
        <f t="shared" si="1"/>
        <v>146829.92318439446</v>
      </c>
      <c r="C25" s="2">
        <v>15</v>
      </c>
      <c r="D25" s="1">
        <f t="shared" si="12"/>
        <v>146829.92318439446</v>
      </c>
      <c r="E25" s="1">
        <f t="shared" si="2"/>
        <v>146829.92318439446</v>
      </c>
      <c r="F25" s="1">
        <f t="shared" si="3"/>
        <v>2746.6494046991661</v>
      </c>
      <c r="G25" s="1">
        <f t="shared" si="4"/>
        <v>2746.6494046991661</v>
      </c>
      <c r="H25" s="1">
        <f t="shared" si="5"/>
        <v>2746.6494046991661</v>
      </c>
      <c r="I25" s="1">
        <f t="shared" si="6"/>
        <v>2804.560736045511</v>
      </c>
      <c r="J25" s="1">
        <f t="shared" si="7"/>
        <v>2804.560736045511</v>
      </c>
      <c r="K25" s="1">
        <f t="shared" si="8"/>
        <v>448.72971776728178</v>
      </c>
      <c r="L25" s="1">
        <f t="shared" si="9"/>
        <v>448.72971776728178</v>
      </c>
      <c r="M25" s="1">
        <f t="shared" si="10"/>
        <v>5999.9398585119588</v>
      </c>
      <c r="N25" s="1">
        <f t="shared" si="11"/>
        <v>5999.9398585119588</v>
      </c>
      <c r="P25" s="1"/>
      <c r="S25"/>
    </row>
    <row r="26" spans="1:20" x14ac:dyDescent="0.25">
      <c r="A26">
        <f t="shared" si="0"/>
        <v>16</v>
      </c>
      <c r="B26" s="7">
        <f t="shared" si="1"/>
        <v>144023.53415514308</v>
      </c>
      <c r="C26" s="2">
        <v>16</v>
      </c>
      <c r="D26" s="1">
        <f t="shared" si="12"/>
        <v>144023.53415514308</v>
      </c>
      <c r="E26" s="1">
        <f t="shared" si="2"/>
        <v>144023.53415514308</v>
      </c>
      <c r="F26" s="1">
        <f t="shared" si="3"/>
        <v>2806.3890292513734</v>
      </c>
      <c r="G26" s="1">
        <f t="shared" si="4"/>
        <v>2806.3890292513734</v>
      </c>
      <c r="H26" s="1">
        <f t="shared" si="5"/>
        <v>2806.3890292513734</v>
      </c>
      <c r="I26" s="1">
        <f t="shared" si="6"/>
        <v>2753.0610597074015</v>
      </c>
      <c r="J26" s="1">
        <f t="shared" si="7"/>
        <v>2753.0610597074015</v>
      </c>
      <c r="K26" s="1">
        <f t="shared" si="8"/>
        <v>440.48976955318426</v>
      </c>
      <c r="L26" s="1">
        <f t="shared" si="9"/>
        <v>440.48976955318426</v>
      </c>
      <c r="M26" s="1">
        <f t="shared" si="10"/>
        <v>5999.9398585119588</v>
      </c>
      <c r="N26" s="1">
        <f t="shared" si="11"/>
        <v>5999.9398585119588</v>
      </c>
      <c r="P26" s="1"/>
      <c r="S26"/>
    </row>
    <row r="27" spans="1:20" x14ac:dyDescent="0.25">
      <c r="A27">
        <f t="shared" si="0"/>
        <v>17</v>
      </c>
      <c r="B27" s="7">
        <f t="shared" si="1"/>
        <v>141156.10616450547</v>
      </c>
      <c r="C27" s="2">
        <v>17</v>
      </c>
      <c r="D27" s="1">
        <f t="shared" si="12"/>
        <v>141156.10616450547</v>
      </c>
      <c r="E27" s="1">
        <f t="shared" si="2"/>
        <v>141156.10616450547</v>
      </c>
      <c r="F27" s="1">
        <f t="shared" si="3"/>
        <v>2867.4279906375909</v>
      </c>
      <c r="G27" s="1">
        <f t="shared" si="4"/>
        <v>2867.4279906375909</v>
      </c>
      <c r="H27" s="1">
        <f t="shared" si="5"/>
        <v>2867.4279906375909</v>
      </c>
      <c r="I27" s="1">
        <f t="shared" si="6"/>
        <v>2700.4412654089379</v>
      </c>
      <c r="J27" s="1">
        <f t="shared" si="7"/>
        <v>2700.4412654089379</v>
      </c>
      <c r="K27" s="1">
        <f t="shared" si="8"/>
        <v>432.07060246543006</v>
      </c>
      <c r="L27" s="1">
        <f t="shared" si="9"/>
        <v>432.07060246543006</v>
      </c>
      <c r="M27" s="1">
        <f t="shared" si="10"/>
        <v>5999.9398585119588</v>
      </c>
      <c r="N27" s="1">
        <f t="shared" si="11"/>
        <v>5999.9398585119588</v>
      </c>
      <c r="P27" s="1"/>
      <c r="S27"/>
    </row>
    <row r="28" spans="1:20" x14ac:dyDescent="0.25">
      <c r="A28">
        <f t="shared" si="0"/>
        <v>18</v>
      </c>
      <c r="B28" s="7">
        <f t="shared" si="1"/>
        <v>138226.31161507152</v>
      </c>
      <c r="C28" s="2">
        <v>18</v>
      </c>
      <c r="D28" s="1">
        <f t="shared" si="12"/>
        <v>138226.31161507152</v>
      </c>
      <c r="E28" s="1">
        <f t="shared" si="2"/>
        <v>138226.31161507152</v>
      </c>
      <c r="F28" s="1">
        <f t="shared" si="3"/>
        <v>2929.7945494339583</v>
      </c>
      <c r="G28" s="1">
        <f t="shared" si="4"/>
        <v>2929.7945494339583</v>
      </c>
      <c r="H28" s="1">
        <f t="shared" si="5"/>
        <v>2929.7945494339583</v>
      </c>
      <c r="I28" s="1">
        <f t="shared" si="6"/>
        <v>2646.6769905844831</v>
      </c>
      <c r="J28" s="1">
        <f t="shared" si="7"/>
        <v>2646.6769905844831</v>
      </c>
      <c r="K28" s="1">
        <f t="shared" si="8"/>
        <v>423.4683184935173</v>
      </c>
      <c r="L28" s="1">
        <f t="shared" si="9"/>
        <v>423.4683184935173</v>
      </c>
      <c r="M28" s="1">
        <f t="shared" si="10"/>
        <v>5999.9398585119588</v>
      </c>
      <c r="N28" s="1">
        <f t="shared" si="11"/>
        <v>5999.9398585119588</v>
      </c>
      <c r="O28" s="28"/>
      <c r="P28" s="1"/>
      <c r="S28"/>
    </row>
    <row r="29" spans="1:20" x14ac:dyDescent="0.25">
      <c r="A29">
        <f t="shared" si="0"/>
        <v>19</v>
      </c>
      <c r="B29" s="7">
        <f t="shared" si="1"/>
        <v>135232.79403418736</v>
      </c>
      <c r="C29" s="2">
        <v>19</v>
      </c>
      <c r="D29" s="1">
        <f t="shared" si="12"/>
        <v>135232.79403418736</v>
      </c>
      <c r="E29" s="1">
        <f t="shared" si="2"/>
        <v>135232.79403418736</v>
      </c>
      <c r="F29" s="1">
        <f t="shared" si="3"/>
        <v>2993.5175808841473</v>
      </c>
      <c r="G29" s="1">
        <f t="shared" si="4"/>
        <v>2993.5175808841473</v>
      </c>
      <c r="H29" s="1">
        <f t="shared" si="5"/>
        <v>2993.5175808841473</v>
      </c>
      <c r="I29" s="1">
        <f t="shared" si="6"/>
        <v>2591.7433427825963</v>
      </c>
      <c r="J29" s="1">
        <f t="shared" si="7"/>
        <v>2591.7433427825963</v>
      </c>
      <c r="K29" s="1">
        <f t="shared" si="8"/>
        <v>414.67893484521539</v>
      </c>
      <c r="L29" s="1">
        <f t="shared" si="9"/>
        <v>414.67893484521539</v>
      </c>
      <c r="M29" s="1">
        <f t="shared" si="10"/>
        <v>5999.9398585119588</v>
      </c>
      <c r="N29" s="1">
        <f t="shared" si="11"/>
        <v>5999.9398585119588</v>
      </c>
      <c r="P29" s="1"/>
      <c r="S29"/>
    </row>
    <row r="30" spans="1:20" x14ac:dyDescent="0.25">
      <c r="A30">
        <f t="shared" si="0"/>
        <v>20</v>
      </c>
      <c r="B30" s="7">
        <f t="shared" si="1"/>
        <v>132174.16744591898</v>
      </c>
      <c r="C30" s="2">
        <v>20</v>
      </c>
      <c r="D30" s="1">
        <f t="shared" si="12"/>
        <v>132174.16744591898</v>
      </c>
      <c r="E30" s="1">
        <f t="shared" si="2"/>
        <v>132174.16744591898</v>
      </c>
      <c r="F30" s="1">
        <f t="shared" si="3"/>
        <v>3058.6265882683779</v>
      </c>
      <c r="G30" s="1">
        <f t="shared" si="4"/>
        <v>3058.6265882683779</v>
      </c>
      <c r="H30" s="1">
        <f t="shared" si="5"/>
        <v>3058.6265882683779</v>
      </c>
      <c r="I30" s="1">
        <f t="shared" si="6"/>
        <v>2535.6148881410181</v>
      </c>
      <c r="J30" s="1">
        <f t="shared" si="7"/>
        <v>2535.6148881410181</v>
      </c>
      <c r="K30" s="1">
        <f t="shared" si="8"/>
        <v>405.6983821025629</v>
      </c>
      <c r="L30" s="1">
        <f t="shared" si="9"/>
        <v>405.6983821025629</v>
      </c>
      <c r="M30" s="1">
        <f t="shared" si="10"/>
        <v>5999.9398585119588</v>
      </c>
      <c r="N30" s="1">
        <f t="shared" si="11"/>
        <v>5999.9398585119588</v>
      </c>
      <c r="P30" s="1"/>
      <c r="S30"/>
    </row>
    <row r="31" spans="1:20" x14ac:dyDescent="0.25">
      <c r="A31">
        <f t="shared" si="0"/>
        <v>21</v>
      </c>
      <c r="B31" s="7">
        <f t="shared" si="1"/>
        <v>129049.01572935577</v>
      </c>
      <c r="C31" s="2">
        <v>21</v>
      </c>
      <c r="D31" s="1">
        <f t="shared" si="12"/>
        <v>129049.01572935577</v>
      </c>
      <c r="E31" s="1">
        <f t="shared" si="2"/>
        <v>129049.01572935577</v>
      </c>
      <c r="F31" s="1">
        <f t="shared" si="3"/>
        <v>3125.1517165632149</v>
      </c>
      <c r="G31" s="1">
        <f t="shared" si="4"/>
        <v>3125.1517165632149</v>
      </c>
      <c r="H31" s="1">
        <f t="shared" si="5"/>
        <v>3125.1517165632149</v>
      </c>
      <c r="I31" s="1">
        <f t="shared" si="6"/>
        <v>2478.265639610986</v>
      </c>
      <c r="J31" s="1">
        <f t="shared" si="7"/>
        <v>2478.265639610986</v>
      </c>
      <c r="K31" s="1">
        <f t="shared" si="8"/>
        <v>396.52250233775777</v>
      </c>
      <c r="L31" s="1">
        <f t="shared" si="9"/>
        <v>396.52250233775777</v>
      </c>
      <c r="M31" s="1">
        <f t="shared" si="10"/>
        <v>5999.9398585119588</v>
      </c>
      <c r="N31" s="1">
        <f t="shared" si="11"/>
        <v>5999.9398585119588</v>
      </c>
      <c r="P31" s="1"/>
      <c r="S31"/>
    </row>
    <row r="32" spans="1:20" x14ac:dyDescent="0.25">
      <c r="A32">
        <f t="shared" si="0"/>
        <v>22</v>
      </c>
      <c r="B32" s="7">
        <f t="shared" si="1"/>
        <v>125855.89196295731</v>
      </c>
      <c r="C32" s="2">
        <v>22</v>
      </c>
      <c r="D32" s="1">
        <f t="shared" si="12"/>
        <v>125855.89196295731</v>
      </c>
      <c r="E32" s="1">
        <f t="shared" si="2"/>
        <v>125855.89196295731</v>
      </c>
      <c r="F32" s="1">
        <f t="shared" si="3"/>
        <v>3193.1237663984652</v>
      </c>
      <c r="G32" s="1">
        <f t="shared" si="4"/>
        <v>3193.1237663984652</v>
      </c>
      <c r="H32" s="1">
        <f t="shared" si="5"/>
        <v>3193.1237663984652</v>
      </c>
      <c r="I32" s="1">
        <f t="shared" si="6"/>
        <v>2419.6690449254256</v>
      </c>
      <c r="J32" s="1">
        <f t="shared" si="7"/>
        <v>2419.6690449254256</v>
      </c>
      <c r="K32" s="1">
        <f t="shared" si="8"/>
        <v>387.14704718806809</v>
      </c>
      <c r="L32" s="1">
        <f t="shared" si="9"/>
        <v>387.14704718806809</v>
      </c>
      <c r="M32" s="1">
        <f t="shared" si="10"/>
        <v>5999.9398585119588</v>
      </c>
      <c r="N32" s="1">
        <f t="shared" si="11"/>
        <v>5999.9398585119588</v>
      </c>
      <c r="P32" s="1"/>
      <c r="S32"/>
    </row>
    <row r="33" spans="1:19" x14ac:dyDescent="0.25">
      <c r="A33">
        <f t="shared" si="0"/>
        <v>23</v>
      </c>
      <c r="B33" s="7">
        <f t="shared" si="1"/>
        <v>122593.31775463968</v>
      </c>
      <c r="C33" s="2">
        <v>23</v>
      </c>
      <c r="D33" s="1">
        <f t="shared" si="12"/>
        <v>122593.31775463968</v>
      </c>
      <c r="E33" s="1">
        <f t="shared" si="2"/>
        <v>122593.31775463968</v>
      </c>
      <c r="F33" s="1">
        <f t="shared" si="3"/>
        <v>3262.5742083176319</v>
      </c>
      <c r="G33" s="1">
        <f t="shared" si="4"/>
        <v>3262.5742083176319</v>
      </c>
      <c r="H33" s="1">
        <f t="shared" si="5"/>
        <v>3262.5742083176319</v>
      </c>
      <c r="I33" s="1">
        <f t="shared" si="6"/>
        <v>2359.7979743054543</v>
      </c>
      <c r="J33" s="1">
        <f t="shared" si="7"/>
        <v>2359.7979743054543</v>
      </c>
      <c r="K33" s="1">
        <f t="shared" si="8"/>
        <v>377.56767588887271</v>
      </c>
      <c r="L33" s="1">
        <f t="shared" si="9"/>
        <v>377.56767588887271</v>
      </c>
      <c r="M33" s="1">
        <f t="shared" si="10"/>
        <v>5999.9398585119588</v>
      </c>
      <c r="N33" s="1">
        <f t="shared" si="11"/>
        <v>5999.9398585119588</v>
      </c>
      <c r="P33" s="1"/>
      <c r="S33"/>
    </row>
    <row r="34" spans="1:19" x14ac:dyDescent="0.25">
      <c r="A34">
        <f t="shared" si="0"/>
        <v>24</v>
      </c>
      <c r="B34" s="7">
        <f t="shared" si="1"/>
        <v>119259.78255729114</v>
      </c>
      <c r="C34" s="2">
        <v>24</v>
      </c>
      <c r="D34" s="1">
        <f t="shared" si="12"/>
        <v>119259.78255729114</v>
      </c>
      <c r="E34" s="1">
        <f t="shared" si="2"/>
        <v>119259.78255729114</v>
      </c>
      <c r="F34" s="1">
        <f t="shared" si="3"/>
        <v>3333.5351973485408</v>
      </c>
      <c r="G34" s="1">
        <f t="shared" si="4"/>
        <v>3333.5351973485408</v>
      </c>
      <c r="H34" s="1">
        <f t="shared" si="5"/>
        <v>3333.5351973485408</v>
      </c>
      <c r="I34" s="1">
        <f t="shared" si="6"/>
        <v>2298.6247078994984</v>
      </c>
      <c r="J34" s="1">
        <f t="shared" si="7"/>
        <v>2298.6247078994984</v>
      </c>
      <c r="K34" s="1">
        <f t="shared" si="8"/>
        <v>367.77995326391977</v>
      </c>
      <c r="L34" s="1">
        <f t="shared" si="9"/>
        <v>367.77995326391977</v>
      </c>
      <c r="M34" s="1">
        <f t="shared" si="10"/>
        <v>5999.9398585119588</v>
      </c>
      <c r="N34" s="1">
        <f t="shared" si="11"/>
        <v>5999.9398585119588</v>
      </c>
      <c r="O34" s="28"/>
      <c r="P34" s="1"/>
      <c r="S34"/>
    </row>
    <row r="35" spans="1:19" x14ac:dyDescent="0.25">
      <c r="A35">
        <f t="shared" si="0"/>
        <v>25</v>
      </c>
      <c r="B35" s="7">
        <f t="shared" si="1"/>
        <v>115853.74296940026</v>
      </c>
      <c r="C35" s="2">
        <v>25</v>
      </c>
      <c r="D35" s="1">
        <f t="shared" si="12"/>
        <v>115853.74296940026</v>
      </c>
      <c r="E35" s="1">
        <f t="shared" si="2"/>
        <v>115853.74296940026</v>
      </c>
      <c r="F35" s="1">
        <f t="shared" si="3"/>
        <v>3406.0395878908712</v>
      </c>
      <c r="G35" s="1">
        <f t="shared" si="4"/>
        <v>3406.0395878908712</v>
      </c>
      <c r="H35" s="1">
        <f t="shared" si="5"/>
        <v>3406.0395878908712</v>
      </c>
      <c r="I35" s="1">
        <f t="shared" si="6"/>
        <v>2236.1209229492133</v>
      </c>
      <c r="J35" s="1">
        <f t="shared" si="7"/>
        <v>2236.1209229492133</v>
      </c>
      <c r="K35" s="1">
        <f t="shared" si="8"/>
        <v>357.77934767187412</v>
      </c>
      <c r="L35" s="1">
        <f t="shared" si="9"/>
        <v>357.77934767187412</v>
      </c>
      <c r="M35" s="1">
        <f t="shared" si="10"/>
        <v>5999.9398585119588</v>
      </c>
      <c r="N35" s="1">
        <f t="shared" si="11"/>
        <v>5999.9398585119588</v>
      </c>
      <c r="P35" s="1"/>
      <c r="S35"/>
    </row>
    <row r="36" spans="1:19" x14ac:dyDescent="0.25">
      <c r="A36">
        <f t="shared" si="0"/>
        <v>26</v>
      </c>
      <c r="B36" s="7">
        <f t="shared" si="1"/>
        <v>112373.62202047277</v>
      </c>
      <c r="C36" s="2">
        <v>26</v>
      </c>
      <c r="D36" s="1">
        <f t="shared" si="12"/>
        <v>112373.62202047277</v>
      </c>
      <c r="E36" s="1">
        <f t="shared" si="2"/>
        <v>112373.62202047277</v>
      </c>
      <c r="F36" s="1">
        <f t="shared" si="3"/>
        <v>3480.1209489274979</v>
      </c>
      <c r="G36" s="1">
        <f t="shared" si="4"/>
        <v>3480.1209489274979</v>
      </c>
      <c r="H36" s="1">
        <f t="shared" si="5"/>
        <v>3480.1209489274979</v>
      </c>
      <c r="I36" s="1">
        <f t="shared" si="6"/>
        <v>2172.2576806762595</v>
      </c>
      <c r="J36" s="1">
        <f t="shared" si="7"/>
        <v>2172.2576806762595</v>
      </c>
      <c r="K36" s="1">
        <f t="shared" si="8"/>
        <v>347.56122890820154</v>
      </c>
      <c r="L36" s="1">
        <f t="shared" si="9"/>
        <v>347.56122890820154</v>
      </c>
      <c r="M36" s="1">
        <f t="shared" si="10"/>
        <v>5999.9398585119588</v>
      </c>
      <c r="N36" s="1">
        <f t="shared" si="11"/>
        <v>5999.9398585119588</v>
      </c>
      <c r="P36" s="1"/>
      <c r="S36"/>
    </row>
    <row r="37" spans="1:19" x14ac:dyDescent="0.25">
      <c r="A37">
        <f t="shared" si="0"/>
        <v>27</v>
      </c>
      <c r="B37" s="7">
        <f t="shared" si="1"/>
        <v>108817.8084409061</v>
      </c>
      <c r="C37" s="2">
        <v>27</v>
      </c>
      <c r="D37" s="1">
        <f t="shared" si="12"/>
        <v>108817.8084409061</v>
      </c>
      <c r="E37" s="1">
        <f t="shared" si="2"/>
        <v>108817.8084409061</v>
      </c>
      <c r="F37" s="1">
        <f t="shared" si="3"/>
        <v>3555.8135795666713</v>
      </c>
      <c r="G37" s="1">
        <f t="shared" si="4"/>
        <v>3555.8135795666713</v>
      </c>
      <c r="H37" s="1">
        <f t="shared" si="5"/>
        <v>3555.8135795666713</v>
      </c>
      <c r="I37" s="1">
        <f t="shared" si="6"/>
        <v>2107.0054128838688</v>
      </c>
      <c r="J37" s="1">
        <f t="shared" si="7"/>
        <v>2107.0054128838688</v>
      </c>
      <c r="K37" s="1">
        <f t="shared" si="8"/>
        <v>337.12086606141901</v>
      </c>
      <c r="L37" s="1">
        <f t="shared" si="9"/>
        <v>337.12086606141901</v>
      </c>
      <c r="M37" s="1">
        <f t="shared" si="10"/>
        <v>5999.9398585119588</v>
      </c>
      <c r="N37" s="1">
        <f t="shared" si="11"/>
        <v>5999.9398585119588</v>
      </c>
      <c r="P37" s="1"/>
      <c r="S37"/>
    </row>
    <row r="38" spans="1:19" x14ac:dyDescent="0.25">
      <c r="A38">
        <f t="shared" si="0"/>
        <v>28</v>
      </c>
      <c r="B38" s="7">
        <f t="shared" si="1"/>
        <v>105184.65591598385</v>
      </c>
      <c r="C38" s="2">
        <v>28</v>
      </c>
      <c r="D38" s="1">
        <f t="shared" si="12"/>
        <v>105184.65591598385</v>
      </c>
      <c r="E38" s="1">
        <f t="shared" si="2"/>
        <v>105184.65591598385</v>
      </c>
      <c r="F38" s="1">
        <f t="shared" si="3"/>
        <v>3633.1525249222464</v>
      </c>
      <c r="G38" s="1">
        <f t="shared" si="4"/>
        <v>3633.1525249222464</v>
      </c>
      <c r="H38" s="1">
        <f t="shared" si="5"/>
        <v>3633.1525249222464</v>
      </c>
      <c r="I38" s="1">
        <f t="shared" si="6"/>
        <v>2040.3339082669934</v>
      </c>
      <c r="J38" s="1">
        <f t="shared" si="7"/>
        <v>2040.3339082669934</v>
      </c>
      <c r="K38" s="1">
        <f t="shared" si="8"/>
        <v>326.45342532271894</v>
      </c>
      <c r="L38" s="1">
        <f t="shared" si="9"/>
        <v>326.45342532271894</v>
      </c>
      <c r="M38" s="1">
        <f t="shared" si="10"/>
        <v>5999.9398585119588</v>
      </c>
      <c r="N38" s="1">
        <f t="shared" si="11"/>
        <v>5999.9398585119588</v>
      </c>
      <c r="P38" s="1"/>
      <c r="S38"/>
    </row>
    <row r="39" spans="1:19" x14ac:dyDescent="0.25">
      <c r="A39">
        <f t="shared" si="0"/>
        <v>29</v>
      </c>
      <c r="B39" s="7">
        <f t="shared" si="1"/>
        <v>101472.48232364455</v>
      </c>
      <c r="C39" s="2">
        <v>29</v>
      </c>
      <c r="D39" s="1">
        <f t="shared" si="12"/>
        <v>101472.48232364455</v>
      </c>
      <c r="E39" s="1">
        <f t="shared" si="2"/>
        <v>101472.48232364455</v>
      </c>
      <c r="F39" s="1">
        <f t="shared" si="3"/>
        <v>3712.1735923393053</v>
      </c>
      <c r="G39" s="1">
        <f t="shared" si="4"/>
        <v>3712.1735923393053</v>
      </c>
      <c r="H39" s="1">
        <f t="shared" si="5"/>
        <v>3712.1735923393053</v>
      </c>
      <c r="I39" s="1">
        <f t="shared" si="6"/>
        <v>1972.2122984247012</v>
      </c>
      <c r="J39" s="1">
        <f t="shared" si="7"/>
        <v>1972.2122984247012</v>
      </c>
      <c r="K39" s="1">
        <f t="shared" si="8"/>
        <v>315.55396774795219</v>
      </c>
      <c r="L39" s="1">
        <f t="shared" si="9"/>
        <v>315.55396774795219</v>
      </c>
      <c r="M39" s="1">
        <f t="shared" si="10"/>
        <v>5999.9398585119588</v>
      </c>
      <c r="N39" s="1">
        <f t="shared" si="11"/>
        <v>5999.9398585119588</v>
      </c>
      <c r="P39" s="1"/>
      <c r="S39"/>
    </row>
    <row r="40" spans="1:19" x14ac:dyDescent="0.25">
      <c r="A40">
        <f t="shared" si="0"/>
        <v>30</v>
      </c>
      <c r="B40" s="7">
        <f t="shared" si="1"/>
        <v>97679.568955671872</v>
      </c>
      <c r="C40" s="2">
        <v>30</v>
      </c>
      <c r="D40" s="1">
        <f t="shared" si="12"/>
        <v>97679.568955671872</v>
      </c>
      <c r="E40" s="1">
        <f t="shared" si="2"/>
        <v>97679.568955671872</v>
      </c>
      <c r="F40" s="1">
        <f t="shared" si="3"/>
        <v>3792.9133679726856</v>
      </c>
      <c r="G40" s="1">
        <f t="shared" si="4"/>
        <v>3792.9133679726856</v>
      </c>
      <c r="H40" s="1">
        <f t="shared" si="5"/>
        <v>3792.9133679726856</v>
      </c>
      <c r="I40" s="1">
        <f t="shared" si="6"/>
        <v>1902.6090435683391</v>
      </c>
      <c r="J40" s="1">
        <f t="shared" si="7"/>
        <v>1902.6090435683391</v>
      </c>
      <c r="K40" s="1">
        <f t="shared" si="8"/>
        <v>304.41744697093424</v>
      </c>
      <c r="L40" s="1">
        <f t="shared" si="9"/>
        <v>304.41744697093424</v>
      </c>
      <c r="M40" s="1">
        <f t="shared" si="10"/>
        <v>5999.9398585119588</v>
      </c>
      <c r="N40" s="1">
        <f t="shared" si="11"/>
        <v>5999.9398585119588</v>
      </c>
      <c r="P40" s="1"/>
      <c r="S40"/>
    </row>
    <row r="41" spans="1:19" x14ac:dyDescent="0.25">
      <c r="A41">
        <f t="shared" si="0"/>
        <v>31</v>
      </c>
      <c r="B41" s="7">
        <f t="shared" si="1"/>
        <v>93804.159721945776</v>
      </c>
      <c r="C41" s="2">
        <v>31</v>
      </c>
      <c r="D41" s="1">
        <f t="shared" si="12"/>
        <v>93804.159721945776</v>
      </c>
      <c r="E41" s="1">
        <f t="shared" si="2"/>
        <v>93804.159721945776</v>
      </c>
      <c r="F41" s="1">
        <f t="shared" si="3"/>
        <v>3875.4092337260918</v>
      </c>
      <c r="G41" s="1">
        <f t="shared" si="4"/>
        <v>3875.4092337260918</v>
      </c>
      <c r="H41" s="1">
        <f t="shared" si="5"/>
        <v>3875.4092337260918</v>
      </c>
      <c r="I41" s="1">
        <f t="shared" si="6"/>
        <v>1831.4919179188512</v>
      </c>
      <c r="J41" s="1">
        <f t="shared" si="7"/>
        <v>1831.4919179188512</v>
      </c>
      <c r="K41" s="1">
        <f t="shared" si="8"/>
        <v>293.03870686701617</v>
      </c>
      <c r="L41" s="1">
        <f t="shared" si="9"/>
        <v>293.03870686701617</v>
      </c>
      <c r="M41" s="1">
        <f t="shared" si="10"/>
        <v>5999.9398585119588</v>
      </c>
      <c r="N41" s="1">
        <f t="shared" si="11"/>
        <v>5999.9398585119588</v>
      </c>
      <c r="P41" s="1"/>
      <c r="S41"/>
    </row>
    <row r="42" spans="1:19" x14ac:dyDescent="0.25">
      <c r="A42">
        <f t="shared" ref="A42:A70" si="13">IF(C42&lt;=$R$9,C42,"")</f>
        <v>32</v>
      </c>
      <c r="B42" s="7">
        <f t="shared" si="1"/>
        <v>89844.460337386146</v>
      </c>
      <c r="C42" s="2">
        <v>32</v>
      </c>
      <c r="D42" s="1">
        <f t="shared" si="12"/>
        <v>89844.460337386146</v>
      </c>
      <c r="E42" s="1">
        <f t="shared" si="2"/>
        <v>89844.460337386146</v>
      </c>
      <c r="F42" s="1">
        <f t="shared" si="3"/>
        <v>3959.6993845596344</v>
      </c>
      <c r="G42" s="1">
        <f t="shared" si="4"/>
        <v>3959.6993845596344</v>
      </c>
      <c r="H42" s="1">
        <f t="shared" si="5"/>
        <v>3959.6993845596344</v>
      </c>
      <c r="I42" s="1">
        <f t="shared" si="6"/>
        <v>1758.8279947864869</v>
      </c>
      <c r="J42" s="1">
        <f t="shared" si="7"/>
        <v>1758.8279947864869</v>
      </c>
      <c r="K42" s="1">
        <f t="shared" si="8"/>
        <v>281.41247916583791</v>
      </c>
      <c r="L42" s="1">
        <f t="shared" si="9"/>
        <v>281.41247916583791</v>
      </c>
      <c r="M42" s="1">
        <f t="shared" si="10"/>
        <v>5999.9398585119588</v>
      </c>
      <c r="N42" s="1">
        <f t="shared" si="11"/>
        <v>5999.9398585119588</v>
      </c>
      <c r="P42" s="1"/>
      <c r="S42"/>
    </row>
    <row r="43" spans="1:19" x14ac:dyDescent="0.25">
      <c r="A43">
        <f t="shared" si="13"/>
        <v>33</v>
      </c>
      <c r="B43" s="7">
        <f t="shared" si="1"/>
        <v>85798.637491212343</v>
      </c>
      <c r="C43" s="2">
        <v>33</v>
      </c>
      <c r="D43" s="1">
        <f t="shared" si="12"/>
        <v>85798.637491212343</v>
      </c>
      <c r="E43" s="1">
        <f t="shared" si="2"/>
        <v>85798.637491212343</v>
      </c>
      <c r="F43" s="1">
        <f t="shared" ref="F43:F70" si="14">IFERROR(IF(A43&lt;$R$9,IFERROR(IF(H43&gt;=0,N43-J43-L43,""),""),IF(A43=$R$9,D42,"")),"")</f>
        <v>4045.8228461738063</v>
      </c>
      <c r="G43" s="1">
        <f t="shared" si="4"/>
        <v>4045.8228461738063</v>
      </c>
      <c r="H43" s="1">
        <f t="shared" si="5"/>
        <v>4045.8228461738063</v>
      </c>
      <c r="I43" s="1">
        <f t="shared" si="6"/>
        <v>1684.5836313259936</v>
      </c>
      <c r="J43" s="1">
        <f t="shared" si="7"/>
        <v>1684.5836313259936</v>
      </c>
      <c r="K43" s="1">
        <f t="shared" si="8"/>
        <v>269.533381012159</v>
      </c>
      <c r="L43" s="1">
        <f t="shared" si="9"/>
        <v>269.533381012159</v>
      </c>
      <c r="M43" s="1">
        <f t="shared" ref="M43:M70" si="15">IFERROR(IF(A43&lt;$R$9,N43,F43+I43+K43),"")</f>
        <v>5999.9398585119588</v>
      </c>
      <c r="N43" s="1">
        <f t="shared" si="11"/>
        <v>5999.9398585119588</v>
      </c>
      <c r="P43" s="1"/>
      <c r="S43"/>
    </row>
    <row r="44" spans="1:19" x14ac:dyDescent="0.25">
      <c r="A44">
        <f t="shared" si="13"/>
        <v>34</v>
      </c>
      <c r="B44" s="7">
        <f t="shared" si="1"/>
        <v>81664.817998134255</v>
      </c>
      <c r="C44" s="2">
        <v>34</v>
      </c>
      <c r="D44" s="1">
        <f t="shared" si="12"/>
        <v>81664.817998134255</v>
      </c>
      <c r="E44" s="1">
        <f t="shared" si="2"/>
        <v>81664.817998134255</v>
      </c>
      <c r="F44" s="1">
        <f t="shared" si="14"/>
        <v>4133.8194930780865</v>
      </c>
      <c r="G44" s="1">
        <f t="shared" si="4"/>
        <v>4133.8194930780865</v>
      </c>
      <c r="H44" s="1">
        <f t="shared" si="5"/>
        <v>4133.8194930780865</v>
      </c>
      <c r="I44" s="1">
        <f t="shared" si="6"/>
        <v>1608.7244529602347</v>
      </c>
      <c r="J44" s="1">
        <f t="shared" si="7"/>
        <v>1608.7244529602347</v>
      </c>
      <c r="K44" s="1">
        <f t="shared" si="8"/>
        <v>257.39591247363757</v>
      </c>
      <c r="L44" s="1">
        <f t="shared" si="9"/>
        <v>257.39591247363757</v>
      </c>
      <c r="M44" s="1">
        <f t="shared" si="15"/>
        <v>5999.9398585119588</v>
      </c>
      <c r="N44" s="1">
        <f t="shared" si="11"/>
        <v>5999.9398585119588</v>
      </c>
      <c r="P44" s="1"/>
      <c r="S44"/>
    </row>
    <row r="45" spans="1:19" x14ac:dyDescent="0.25">
      <c r="A45">
        <f t="shared" si="13"/>
        <v>35</v>
      </c>
      <c r="B45" s="7">
        <f t="shared" si="1"/>
        <v>77441.087931081725</v>
      </c>
      <c r="C45" s="2">
        <v>35</v>
      </c>
      <c r="D45" s="1">
        <f t="shared" si="12"/>
        <v>77441.087931081725</v>
      </c>
      <c r="E45" s="1">
        <f t="shared" si="2"/>
        <v>77441.087931081725</v>
      </c>
      <c r="F45" s="1">
        <f t="shared" si="14"/>
        <v>4223.7300670525347</v>
      </c>
      <c r="G45" s="1">
        <f t="shared" si="4"/>
        <v>4223.7300670525347</v>
      </c>
      <c r="H45" s="1">
        <f t="shared" si="5"/>
        <v>4223.7300670525347</v>
      </c>
      <c r="I45" s="1">
        <f t="shared" si="6"/>
        <v>1531.2153374650204</v>
      </c>
      <c r="J45" s="1">
        <f t="shared" si="7"/>
        <v>1531.2153374650204</v>
      </c>
      <c r="K45" s="1">
        <f t="shared" si="8"/>
        <v>244.99445399440327</v>
      </c>
      <c r="L45" s="1">
        <f t="shared" si="9"/>
        <v>244.99445399440327</v>
      </c>
      <c r="M45" s="1">
        <f t="shared" si="15"/>
        <v>5999.9398585119588</v>
      </c>
      <c r="N45" s="1">
        <f t="shared" si="11"/>
        <v>5999.9398585119588</v>
      </c>
      <c r="P45" s="1"/>
      <c r="S45"/>
    </row>
    <row r="46" spans="1:19" x14ac:dyDescent="0.25">
      <c r="A46">
        <f t="shared" si="13"/>
        <v>36</v>
      </c>
      <c r="B46" s="7">
        <f t="shared" si="1"/>
        <v>73125.491735070798</v>
      </c>
      <c r="C46" s="2">
        <v>36</v>
      </c>
      <c r="D46" s="1">
        <f t="shared" si="12"/>
        <v>73125.491735070798</v>
      </c>
      <c r="E46" s="1">
        <f t="shared" si="2"/>
        <v>73125.491735070798</v>
      </c>
      <c r="F46" s="1">
        <f t="shared" si="14"/>
        <v>4315.596196010928</v>
      </c>
      <c r="G46" s="1">
        <f t="shared" si="4"/>
        <v>4315.596196010928</v>
      </c>
      <c r="H46" s="1">
        <f t="shared" si="5"/>
        <v>4315.596196010928</v>
      </c>
      <c r="I46" s="1">
        <f t="shared" si="6"/>
        <v>1452.0203987077853</v>
      </c>
      <c r="J46" s="1">
        <f t="shared" si="7"/>
        <v>1452.0203987077853</v>
      </c>
      <c r="K46" s="1">
        <f>IFERROR(IF(L46&gt;=0,I46*16%,""),"")</f>
        <v>232.32326379324564</v>
      </c>
      <c r="L46" s="1">
        <f t="shared" si="9"/>
        <v>232.32326379324564</v>
      </c>
      <c r="M46" s="1">
        <f t="shared" si="15"/>
        <v>5999.9398585119588</v>
      </c>
      <c r="N46" s="1">
        <f t="shared" si="11"/>
        <v>5999.9398585119588</v>
      </c>
      <c r="P46" s="1"/>
      <c r="S46"/>
    </row>
    <row r="47" spans="1:19" x14ac:dyDescent="0.25">
      <c r="A47">
        <f t="shared" si="13"/>
        <v>37</v>
      </c>
      <c r="B47" s="7">
        <f t="shared" si="1"/>
        <v>68716.031321796632</v>
      </c>
      <c r="C47" s="2">
        <v>37</v>
      </c>
      <c r="D47" s="1">
        <f t="shared" si="12"/>
        <v>68716.031321796632</v>
      </c>
      <c r="E47" s="1">
        <f t="shared" si="2"/>
        <v>68716.031321796632</v>
      </c>
      <c r="F47" s="1">
        <f t="shared" si="14"/>
        <v>4409.4604132741651</v>
      </c>
      <c r="G47" s="1">
        <f t="shared" si="4"/>
        <v>4409.4604132741651</v>
      </c>
      <c r="H47" s="1">
        <f t="shared" si="5"/>
        <v>4409.4604132741651</v>
      </c>
      <c r="I47" s="1">
        <f t="shared" si="6"/>
        <v>1371.1029700325803</v>
      </c>
      <c r="J47" s="1">
        <f t="shared" si="7"/>
        <v>1371.1029700325803</v>
      </c>
      <c r="K47" s="1">
        <f t="shared" si="8"/>
        <v>219.37647520521284</v>
      </c>
      <c r="L47" s="1">
        <f t="shared" si="9"/>
        <v>219.37647520521284</v>
      </c>
      <c r="M47" s="1">
        <f t="shared" si="15"/>
        <v>5999.9398585119588</v>
      </c>
      <c r="N47" s="1">
        <f t="shared" si="11"/>
        <v>5999.9398585119588</v>
      </c>
      <c r="S47"/>
    </row>
    <row r="48" spans="1:19" x14ac:dyDescent="0.25">
      <c r="A48">
        <f t="shared" si="13"/>
        <v>38</v>
      </c>
      <c r="B48" s="7">
        <f t="shared" si="1"/>
        <v>64210.665144533756</v>
      </c>
      <c r="C48" s="2">
        <v>38</v>
      </c>
      <c r="D48" s="1">
        <f t="shared" si="12"/>
        <v>64210.665144533756</v>
      </c>
      <c r="E48" s="1">
        <f t="shared" si="2"/>
        <v>64210.665144533756</v>
      </c>
      <c r="F48" s="1">
        <f t="shared" si="14"/>
        <v>4505.3661772628793</v>
      </c>
      <c r="G48" s="1">
        <f t="shared" si="4"/>
        <v>4505.3661772628793</v>
      </c>
      <c r="H48" s="1">
        <f t="shared" si="5"/>
        <v>4505.3661772628793</v>
      </c>
      <c r="I48" s="1">
        <f t="shared" si="6"/>
        <v>1288.4255872836895</v>
      </c>
      <c r="J48" s="1">
        <f t="shared" si="7"/>
        <v>1288.4255872836895</v>
      </c>
      <c r="K48" s="1">
        <f t="shared" si="8"/>
        <v>206.14809396539033</v>
      </c>
      <c r="L48" s="1">
        <f t="shared" si="9"/>
        <v>206.14809396539033</v>
      </c>
      <c r="M48" s="1">
        <f t="shared" si="15"/>
        <v>5999.9398585119588</v>
      </c>
      <c r="N48" s="1">
        <f t="shared" si="11"/>
        <v>5999.9398585119588</v>
      </c>
      <c r="S48"/>
    </row>
    <row r="49" spans="1:19" x14ac:dyDescent="0.25">
      <c r="A49">
        <f t="shared" si="13"/>
        <v>39</v>
      </c>
      <c r="B49" s="7">
        <f t="shared" si="1"/>
        <v>59607.307252915409</v>
      </c>
      <c r="C49" s="2">
        <v>39</v>
      </c>
      <c r="D49" s="1">
        <f t="shared" si="12"/>
        <v>59607.307252915409</v>
      </c>
      <c r="E49" s="1">
        <f t="shared" si="2"/>
        <v>59607.307252915409</v>
      </c>
      <c r="F49" s="1">
        <f t="shared" si="14"/>
        <v>4603.3578916183469</v>
      </c>
      <c r="G49" s="1">
        <f t="shared" si="4"/>
        <v>4603.3578916183469</v>
      </c>
      <c r="H49" s="1">
        <f t="shared" si="5"/>
        <v>4603.3578916183469</v>
      </c>
      <c r="I49" s="1">
        <f t="shared" si="6"/>
        <v>1203.9499714600104</v>
      </c>
      <c r="J49" s="1">
        <f t="shared" si="7"/>
        <v>1203.9499714600104</v>
      </c>
      <c r="K49" s="1">
        <f t="shared" si="8"/>
        <v>192.63199543360167</v>
      </c>
      <c r="L49" s="1">
        <f t="shared" si="9"/>
        <v>192.63199543360167</v>
      </c>
      <c r="M49" s="1">
        <f t="shared" si="15"/>
        <v>5999.9398585119588</v>
      </c>
      <c r="N49" s="1">
        <f t="shared" si="11"/>
        <v>5999.9398585119588</v>
      </c>
      <c r="S49"/>
    </row>
    <row r="50" spans="1:19" x14ac:dyDescent="0.25">
      <c r="A50">
        <f t="shared" si="13"/>
        <v>40</v>
      </c>
      <c r="B50" s="7">
        <f t="shared" si="1"/>
        <v>54903.826327154362</v>
      </c>
      <c r="C50" s="2">
        <v>40</v>
      </c>
      <c r="D50" s="1">
        <f t="shared" si="12"/>
        <v>54903.826327154362</v>
      </c>
      <c r="E50" s="1">
        <f t="shared" si="2"/>
        <v>54903.826327154362</v>
      </c>
      <c r="F50" s="1">
        <f t="shared" si="14"/>
        <v>4703.4809257610459</v>
      </c>
      <c r="G50" s="1">
        <f t="shared" si="4"/>
        <v>4703.4809257610459</v>
      </c>
      <c r="H50" s="1">
        <f t="shared" si="5"/>
        <v>4703.4809257610459</v>
      </c>
      <c r="I50" s="1">
        <f t="shared" si="6"/>
        <v>1117.6370109921661</v>
      </c>
      <c r="J50" s="1">
        <f t="shared" si="7"/>
        <v>1117.6370109921661</v>
      </c>
      <c r="K50" s="1">
        <f t="shared" si="8"/>
        <v>178.82192175874658</v>
      </c>
      <c r="L50" s="1">
        <f t="shared" si="9"/>
        <v>178.82192175874658</v>
      </c>
      <c r="M50" s="1">
        <f t="shared" si="15"/>
        <v>5999.9398585119588</v>
      </c>
      <c r="N50" s="1">
        <f t="shared" si="11"/>
        <v>5999.9398585119588</v>
      </c>
      <c r="S50"/>
    </row>
    <row r="51" spans="1:19" x14ac:dyDescent="0.25">
      <c r="A51">
        <f t="shared" si="13"/>
        <v>41</v>
      </c>
      <c r="B51" s="7">
        <f t="shared" si="1"/>
        <v>50098.044691258016</v>
      </c>
      <c r="C51" s="2">
        <v>41</v>
      </c>
      <c r="D51" s="1">
        <f t="shared" si="12"/>
        <v>50098.044691258016</v>
      </c>
      <c r="E51" s="1">
        <f t="shared" si="2"/>
        <v>50098.044691258016</v>
      </c>
      <c r="F51" s="1">
        <f t="shared" si="14"/>
        <v>4805.7816358963491</v>
      </c>
      <c r="G51" s="1">
        <f t="shared" si="4"/>
        <v>4805.7816358963491</v>
      </c>
      <c r="H51" s="1">
        <f t="shared" si="5"/>
        <v>4805.7816358963491</v>
      </c>
      <c r="I51" s="1">
        <f t="shared" si="6"/>
        <v>1029.4467436341463</v>
      </c>
      <c r="J51" s="1">
        <f t="shared" si="7"/>
        <v>1029.4467436341463</v>
      </c>
      <c r="K51" s="1">
        <f t="shared" si="8"/>
        <v>164.71147898146342</v>
      </c>
      <c r="L51" s="1">
        <f t="shared" si="9"/>
        <v>164.71147898146342</v>
      </c>
      <c r="M51" s="1">
        <f t="shared" si="15"/>
        <v>5999.9398585119588</v>
      </c>
      <c r="N51" s="1">
        <f t="shared" si="11"/>
        <v>5999.9398585119588</v>
      </c>
      <c r="S51"/>
    </row>
    <row r="52" spans="1:19" x14ac:dyDescent="0.25">
      <c r="A52">
        <f t="shared" si="13"/>
        <v>42</v>
      </c>
      <c r="B52" s="7">
        <f t="shared" si="1"/>
        <v>45187.737304780923</v>
      </c>
      <c r="C52" s="2">
        <v>42</v>
      </c>
      <c r="D52" s="1">
        <f t="shared" si="12"/>
        <v>45187.737304780923</v>
      </c>
      <c r="E52" s="1">
        <f t="shared" si="2"/>
        <v>45187.737304780923</v>
      </c>
      <c r="F52" s="1">
        <f t="shared" si="14"/>
        <v>4910.307386477095</v>
      </c>
      <c r="G52" s="1">
        <f t="shared" si="4"/>
        <v>4910.307386477095</v>
      </c>
      <c r="H52" s="1">
        <f t="shared" si="5"/>
        <v>4910.307386477095</v>
      </c>
      <c r="I52" s="1">
        <f t="shared" si="6"/>
        <v>939.33833796108968</v>
      </c>
      <c r="J52" s="1">
        <f t="shared" si="7"/>
        <v>939.33833796108968</v>
      </c>
      <c r="K52" s="1">
        <f t="shared" si="8"/>
        <v>150.29413407377436</v>
      </c>
      <c r="L52" s="1">
        <f t="shared" si="9"/>
        <v>150.29413407377436</v>
      </c>
      <c r="M52" s="1">
        <f t="shared" si="15"/>
        <v>5999.9398585119588</v>
      </c>
      <c r="N52" s="1">
        <f t="shared" si="11"/>
        <v>5999.9398585119588</v>
      </c>
      <c r="S52"/>
    </row>
    <row r="53" spans="1:19" x14ac:dyDescent="0.25">
      <c r="A53">
        <f t="shared" si="13"/>
        <v>43</v>
      </c>
      <c r="B53" s="7">
        <f t="shared" si="1"/>
        <v>40170.630732647951</v>
      </c>
      <c r="C53" s="2">
        <v>43</v>
      </c>
      <c r="D53" s="1">
        <f t="shared" si="12"/>
        <v>40170.630732647951</v>
      </c>
      <c r="E53" s="1">
        <f t="shared" si="2"/>
        <v>40170.630732647951</v>
      </c>
      <c r="F53" s="1">
        <f t="shared" si="14"/>
        <v>5017.1065721329724</v>
      </c>
      <c r="G53" s="1">
        <f t="shared" si="4"/>
        <v>5017.1065721329724</v>
      </c>
      <c r="H53" s="1">
        <f t="shared" si="5"/>
        <v>5017.1065721329724</v>
      </c>
      <c r="I53" s="1">
        <f t="shared" si="6"/>
        <v>847.27007446464404</v>
      </c>
      <c r="J53" s="1">
        <f t="shared" si="7"/>
        <v>847.27007446464404</v>
      </c>
      <c r="K53" s="1">
        <f t="shared" si="8"/>
        <v>135.56321191434304</v>
      </c>
      <c r="L53" s="1">
        <f t="shared" si="9"/>
        <v>135.56321191434304</v>
      </c>
      <c r="M53" s="1">
        <f t="shared" si="15"/>
        <v>5999.9398585119588</v>
      </c>
      <c r="N53" s="1">
        <f t="shared" si="11"/>
        <v>5999.9398585119588</v>
      </c>
      <c r="S53"/>
    </row>
    <row r="54" spans="1:19" x14ac:dyDescent="0.25">
      <c r="A54">
        <f t="shared" si="13"/>
        <v>44</v>
      </c>
      <c r="B54" s="7">
        <f t="shared" si="1"/>
        <v>35044.402092571087</v>
      </c>
      <c r="C54" s="2">
        <v>44</v>
      </c>
      <c r="D54" s="1">
        <f t="shared" si="12"/>
        <v>35044.402092571087</v>
      </c>
      <c r="E54" s="1">
        <f t="shared" si="2"/>
        <v>35044.402092571087</v>
      </c>
      <c r="F54" s="1">
        <f t="shared" si="14"/>
        <v>5126.2286400768644</v>
      </c>
      <c r="G54" s="1">
        <f t="shared" si="4"/>
        <v>5126.2286400768644</v>
      </c>
      <c r="H54" s="1">
        <f t="shared" si="5"/>
        <v>5126.2286400768644</v>
      </c>
      <c r="I54" s="1">
        <f t="shared" si="6"/>
        <v>753.19932623715056</v>
      </c>
      <c r="J54" s="1">
        <f t="shared" si="7"/>
        <v>753.19932623715056</v>
      </c>
      <c r="K54" s="1">
        <f t="shared" si="8"/>
        <v>120.51189219794409</v>
      </c>
      <c r="L54" s="1">
        <f t="shared" si="9"/>
        <v>120.51189219794409</v>
      </c>
      <c r="M54" s="1">
        <f t="shared" si="15"/>
        <v>5999.9398585119588</v>
      </c>
      <c r="N54" s="1">
        <f t="shared" si="11"/>
        <v>5999.9398585119588</v>
      </c>
      <c r="S54"/>
    </row>
    <row r="55" spans="1:19" x14ac:dyDescent="0.25">
      <c r="A55">
        <f t="shared" si="13"/>
        <v>45</v>
      </c>
      <c r="B55" s="7">
        <f t="shared" si="1"/>
        <v>29806.677979572552</v>
      </c>
      <c r="C55" s="2">
        <v>45</v>
      </c>
      <c r="D55" s="1">
        <f t="shared" si="12"/>
        <v>29806.677979572552</v>
      </c>
      <c r="E55" s="1">
        <f t="shared" si="2"/>
        <v>29806.677979572552</v>
      </c>
      <c r="F55" s="1">
        <f t="shared" si="14"/>
        <v>5237.7241129985359</v>
      </c>
      <c r="G55" s="1">
        <f t="shared" si="4"/>
        <v>5237.7241129985359</v>
      </c>
      <c r="H55" s="1">
        <f t="shared" si="5"/>
        <v>5237.7241129985359</v>
      </c>
      <c r="I55" s="1">
        <f t="shared" si="6"/>
        <v>657.08253923570919</v>
      </c>
      <c r="J55" s="1">
        <f t="shared" si="7"/>
        <v>657.08253923570919</v>
      </c>
      <c r="K55" s="1">
        <f t="shared" si="8"/>
        <v>105.13320627771347</v>
      </c>
      <c r="L55" s="1">
        <f t="shared" si="9"/>
        <v>105.13320627771347</v>
      </c>
      <c r="M55" s="1">
        <f t="shared" si="15"/>
        <v>5999.9398585119588</v>
      </c>
      <c r="N55" s="1">
        <f t="shared" si="11"/>
        <v>5999.9398585119588</v>
      </c>
      <c r="S55"/>
    </row>
    <row r="56" spans="1:19" x14ac:dyDescent="0.25">
      <c r="A56">
        <f t="shared" si="13"/>
        <v>46</v>
      </c>
      <c r="B56" s="7">
        <f t="shared" si="1"/>
        <v>24455.033367116299</v>
      </c>
      <c r="C56" s="2">
        <v>46</v>
      </c>
      <c r="D56" s="1">
        <f t="shared" si="12"/>
        <v>24455.033367116299</v>
      </c>
      <c r="E56" s="1">
        <f t="shared" si="2"/>
        <v>24455.033367116299</v>
      </c>
      <c r="F56" s="1">
        <f t="shared" si="14"/>
        <v>5351.6446124562544</v>
      </c>
      <c r="G56" s="1">
        <f t="shared" si="4"/>
        <v>5351.6446124562544</v>
      </c>
      <c r="H56" s="1">
        <f t="shared" si="5"/>
        <v>5351.6446124562544</v>
      </c>
      <c r="I56" s="1">
        <f t="shared" si="6"/>
        <v>558.87521211698652</v>
      </c>
      <c r="J56" s="1">
        <f t="shared" si="7"/>
        <v>558.87521211698652</v>
      </c>
      <c r="K56" s="1">
        <f t="shared" si="8"/>
        <v>89.42003393871785</v>
      </c>
      <c r="L56" s="1">
        <f t="shared" si="9"/>
        <v>89.42003393871785</v>
      </c>
      <c r="M56" s="1">
        <f t="shared" si="15"/>
        <v>5999.9398585119588</v>
      </c>
      <c r="N56" s="1">
        <f t="shared" si="11"/>
        <v>5999.9398585119588</v>
      </c>
      <c r="S56"/>
    </row>
    <row r="57" spans="1:19" x14ac:dyDescent="0.25">
      <c r="A57">
        <f t="shared" si="13"/>
        <v>47</v>
      </c>
      <c r="B57" s="7">
        <f t="shared" si="1"/>
        <v>18986.99048433912</v>
      </c>
      <c r="C57" s="2">
        <v>47</v>
      </c>
      <c r="D57" s="1">
        <f t="shared" si="12"/>
        <v>18986.99048433912</v>
      </c>
      <c r="E57" s="1">
        <f t="shared" si="2"/>
        <v>18986.99048433912</v>
      </c>
      <c r="F57" s="1">
        <f t="shared" si="14"/>
        <v>5468.0428827771784</v>
      </c>
      <c r="G57" s="1">
        <f t="shared" si="4"/>
        <v>5468.0428827771784</v>
      </c>
      <c r="H57" s="1">
        <f t="shared" si="5"/>
        <v>5468.0428827771784</v>
      </c>
      <c r="I57" s="1">
        <f t="shared" si="6"/>
        <v>458.53187563343153</v>
      </c>
      <c r="J57" s="1">
        <f t="shared" si="7"/>
        <v>458.53187563343153</v>
      </c>
      <c r="K57" s="1">
        <f t="shared" si="8"/>
        <v>73.365100101349043</v>
      </c>
      <c r="L57" s="1">
        <f t="shared" si="9"/>
        <v>73.365100101349043</v>
      </c>
      <c r="M57" s="1">
        <f t="shared" si="15"/>
        <v>5999.9398585119588</v>
      </c>
      <c r="N57" s="1">
        <f t="shared" si="11"/>
        <v>5999.9398585119588</v>
      </c>
      <c r="S57"/>
    </row>
    <row r="58" spans="1:19" x14ac:dyDescent="0.25">
      <c r="A58">
        <f t="shared" si="13"/>
        <v>48</v>
      </c>
      <c r="B58" s="7">
        <f t="shared" si="1"/>
        <v>13400.017668861537</v>
      </c>
      <c r="C58" s="2">
        <v>48</v>
      </c>
      <c r="D58" s="1">
        <f t="shared" si="12"/>
        <v>13400.017668861537</v>
      </c>
      <c r="E58" s="1">
        <f t="shared" si="2"/>
        <v>13400.017668861537</v>
      </c>
      <c r="F58" s="1">
        <f t="shared" si="14"/>
        <v>5586.9728154775821</v>
      </c>
      <c r="G58" s="1">
        <f t="shared" si="4"/>
        <v>5586.9728154775821</v>
      </c>
      <c r="H58" s="1">
        <f t="shared" si="5"/>
        <v>5586.9728154775821</v>
      </c>
      <c r="I58" s="1">
        <f t="shared" si="6"/>
        <v>356.00607158135921</v>
      </c>
      <c r="J58" s="1">
        <f t="shared" si="7"/>
        <v>356.00607158135921</v>
      </c>
      <c r="K58" s="1">
        <f>IFERROR(IF(L58&gt;=0,I58*16%,""),"")</f>
        <v>56.960971453017471</v>
      </c>
      <c r="L58" s="1">
        <f t="shared" si="9"/>
        <v>56.960971453017471</v>
      </c>
      <c r="M58" s="1">
        <f t="shared" si="15"/>
        <v>5999.9398585119588</v>
      </c>
      <c r="N58" s="1">
        <f t="shared" si="11"/>
        <v>5999.9398585119588</v>
      </c>
      <c r="S58"/>
    </row>
    <row r="59" spans="1:19" x14ac:dyDescent="0.25">
      <c r="A59">
        <f t="shared" si="13"/>
        <v>49</v>
      </c>
      <c r="B59" s="7">
        <f t="shared" si="1"/>
        <v>7691.5281946473169</v>
      </c>
      <c r="C59" s="2">
        <v>49</v>
      </c>
      <c r="D59" s="1">
        <f t="shared" si="12"/>
        <v>7691.5281946473169</v>
      </c>
      <c r="E59" s="1">
        <f t="shared" si="2"/>
        <v>7691.5281946473169</v>
      </c>
      <c r="F59" s="1">
        <f t="shared" si="14"/>
        <v>5708.4894742142205</v>
      </c>
      <c r="G59" s="1">
        <f t="shared" si="4"/>
        <v>5708.4894742142205</v>
      </c>
      <c r="H59" s="1">
        <f t="shared" si="5"/>
        <v>5708.4894742142205</v>
      </c>
      <c r="I59" s="1">
        <f t="shared" si="6"/>
        <v>251.25033129115434</v>
      </c>
      <c r="J59" s="1">
        <f t="shared" si="7"/>
        <v>251.25033129115434</v>
      </c>
      <c r="K59" s="1">
        <f t="shared" si="8"/>
        <v>40.200053006584696</v>
      </c>
      <c r="L59" s="1">
        <f t="shared" si="9"/>
        <v>40.200053006584696</v>
      </c>
      <c r="M59" s="1">
        <f t="shared" si="15"/>
        <v>5999.9398585119588</v>
      </c>
      <c r="N59" s="1">
        <f t="shared" si="11"/>
        <v>5999.9398585119588</v>
      </c>
      <c r="S59"/>
    </row>
    <row r="60" spans="1:19" x14ac:dyDescent="0.25">
      <c r="A60">
        <f t="shared" si="13"/>
        <v>50</v>
      </c>
      <c r="B60" s="7">
        <f t="shared" si="1"/>
        <v>1858.8790743689378</v>
      </c>
      <c r="C60" s="2">
        <v>50</v>
      </c>
      <c r="D60" s="1">
        <f t="shared" si="12"/>
        <v>1858.8790743689378</v>
      </c>
      <c r="E60" s="1">
        <f t="shared" si="2"/>
        <v>1858.8790743689378</v>
      </c>
      <c r="F60" s="1">
        <f t="shared" si="14"/>
        <v>5832.6491202783791</v>
      </c>
      <c r="G60" s="1">
        <f t="shared" si="4"/>
        <v>5832.6491202783791</v>
      </c>
      <c r="H60" s="1">
        <f t="shared" si="5"/>
        <v>5832.6491202783791</v>
      </c>
      <c r="I60" s="1">
        <f t="shared" si="6"/>
        <v>144.21615364963748</v>
      </c>
      <c r="J60" s="1">
        <f t="shared" si="7"/>
        <v>144.21615364963748</v>
      </c>
      <c r="K60" s="1">
        <f t="shared" si="8"/>
        <v>23.074584583941995</v>
      </c>
      <c r="L60" s="1">
        <f t="shared" si="9"/>
        <v>23.074584583941995</v>
      </c>
      <c r="M60" s="1">
        <f t="shared" si="15"/>
        <v>5999.9398585119588</v>
      </c>
      <c r="N60" s="1">
        <f t="shared" si="11"/>
        <v>5999.9398585119588</v>
      </c>
      <c r="S60"/>
    </row>
    <row r="61" spans="1:19" x14ac:dyDescent="0.25">
      <c r="A61">
        <f t="shared" si="13"/>
        <v>51</v>
      </c>
      <c r="B61" s="7" t="str">
        <f t="shared" si="1"/>
        <v/>
      </c>
      <c r="C61" s="2">
        <v>51</v>
      </c>
      <c r="D61" s="1" t="str">
        <f t="shared" si="12"/>
        <v/>
      </c>
      <c r="E61" s="1">
        <f t="shared" si="2"/>
        <v>-4100.630164275497</v>
      </c>
      <c r="F61" s="1">
        <f t="shared" si="14"/>
        <v>1858.8790743689378</v>
      </c>
      <c r="G61" s="1">
        <f t="shared" si="4"/>
        <v>5959.5092386444348</v>
      </c>
      <c r="H61" s="1">
        <f t="shared" si="5"/>
        <v>5959.5092386444348</v>
      </c>
      <c r="I61" s="1">
        <f t="shared" si="6"/>
        <v>34.853982644417655</v>
      </c>
      <c r="J61" s="1">
        <f t="shared" si="7"/>
        <v>34.853982644417655</v>
      </c>
      <c r="K61" s="1">
        <f t="shared" si="8"/>
        <v>5.5766372231068253</v>
      </c>
      <c r="L61" s="1">
        <f t="shared" si="9"/>
        <v>5.5766372231068253</v>
      </c>
      <c r="M61" s="1">
        <f t="shared" si="15"/>
        <v>1899.3096942364623</v>
      </c>
      <c r="N61" s="1">
        <f t="shared" si="11"/>
        <v>5999.9398585119588</v>
      </c>
      <c r="S61"/>
    </row>
    <row r="62" spans="1:19" x14ac:dyDescent="0.25">
      <c r="A62" t="str">
        <f t="shared" si="13"/>
        <v/>
      </c>
      <c r="B62" s="7" t="str">
        <f t="shared" si="1"/>
        <v/>
      </c>
      <c r="C62" s="2">
        <v>52</v>
      </c>
      <c r="D62" s="1" t="str">
        <f t="shared" si="12"/>
        <v/>
      </c>
      <c r="E62" s="1" t="e">
        <f t="shared" si="2"/>
        <v>#VALUE!</v>
      </c>
      <c r="F62" s="1" t="str">
        <f t="shared" si="14"/>
        <v/>
      </c>
      <c r="G62" s="1" t="str">
        <f t="shared" si="4"/>
        <v/>
      </c>
      <c r="H62" s="1" t="e">
        <f t="shared" si="5"/>
        <v>#VALUE!</v>
      </c>
      <c r="I62" s="1" t="str">
        <f t="shared" si="6"/>
        <v/>
      </c>
      <c r="J62" s="1" t="e">
        <f t="shared" si="7"/>
        <v>#VALUE!</v>
      </c>
      <c r="K62" s="1" t="str">
        <f t="shared" si="8"/>
        <v/>
      </c>
      <c r="L62" s="1" t="e">
        <f t="shared" si="9"/>
        <v>#VALUE!</v>
      </c>
      <c r="M62" s="1" t="str">
        <f t="shared" si="15"/>
        <v/>
      </c>
      <c r="N62" s="1">
        <f t="shared" si="11"/>
        <v>5999.9398585119588</v>
      </c>
      <c r="S62"/>
    </row>
    <row r="63" spans="1:19" x14ac:dyDescent="0.25">
      <c r="A63" t="str">
        <f t="shared" si="13"/>
        <v/>
      </c>
      <c r="B63" s="7" t="str">
        <f t="shared" si="1"/>
        <v/>
      </c>
      <c r="C63" s="2">
        <v>53</v>
      </c>
      <c r="D63" s="1" t="str">
        <f t="shared" si="12"/>
        <v/>
      </c>
      <c r="E63" s="1" t="e">
        <f t="shared" si="2"/>
        <v>#VALUE!</v>
      </c>
      <c r="F63" s="1" t="str">
        <f t="shared" si="14"/>
        <v/>
      </c>
      <c r="G63" s="1" t="str">
        <f t="shared" si="4"/>
        <v/>
      </c>
      <c r="H63" s="1" t="e">
        <f t="shared" si="5"/>
        <v>#VALUE!</v>
      </c>
      <c r="I63" s="1" t="str">
        <f t="shared" si="6"/>
        <v/>
      </c>
      <c r="J63" s="1" t="e">
        <f t="shared" si="7"/>
        <v>#VALUE!</v>
      </c>
      <c r="K63" s="1" t="str">
        <f t="shared" si="8"/>
        <v/>
      </c>
      <c r="L63" s="1" t="e">
        <f t="shared" si="9"/>
        <v>#VALUE!</v>
      </c>
      <c r="M63" s="1" t="str">
        <f t="shared" si="15"/>
        <v/>
      </c>
      <c r="N63" s="1">
        <f t="shared" si="11"/>
        <v>5999.9398585119588</v>
      </c>
      <c r="S63"/>
    </row>
    <row r="64" spans="1:19" x14ac:dyDescent="0.25">
      <c r="A64" t="str">
        <f t="shared" si="13"/>
        <v/>
      </c>
      <c r="B64" s="7" t="str">
        <f t="shared" si="1"/>
        <v/>
      </c>
      <c r="C64" s="2">
        <v>54</v>
      </c>
      <c r="D64" s="1" t="str">
        <f t="shared" si="12"/>
        <v/>
      </c>
      <c r="E64" s="1" t="e">
        <f t="shared" si="2"/>
        <v>#VALUE!</v>
      </c>
      <c r="F64" s="1" t="str">
        <f t="shared" si="14"/>
        <v/>
      </c>
      <c r="G64" s="1" t="str">
        <f t="shared" si="4"/>
        <v/>
      </c>
      <c r="H64" s="1" t="e">
        <f t="shared" si="5"/>
        <v>#VALUE!</v>
      </c>
      <c r="I64" s="1" t="str">
        <f t="shared" si="6"/>
        <v/>
      </c>
      <c r="J64" s="1" t="e">
        <f t="shared" si="7"/>
        <v>#VALUE!</v>
      </c>
      <c r="K64" s="1" t="str">
        <f t="shared" si="8"/>
        <v/>
      </c>
      <c r="L64" s="1" t="e">
        <f t="shared" si="9"/>
        <v>#VALUE!</v>
      </c>
      <c r="M64" s="1" t="str">
        <f t="shared" si="15"/>
        <v/>
      </c>
      <c r="N64" s="1">
        <f t="shared" si="11"/>
        <v>5999.9398585119588</v>
      </c>
      <c r="S64"/>
    </row>
    <row r="65" spans="1:19" x14ac:dyDescent="0.25">
      <c r="A65" t="str">
        <f t="shared" si="13"/>
        <v/>
      </c>
      <c r="B65" s="7" t="str">
        <f t="shared" si="1"/>
        <v/>
      </c>
      <c r="C65" s="2">
        <v>55</v>
      </c>
      <c r="D65" s="1" t="str">
        <f t="shared" si="12"/>
        <v/>
      </c>
      <c r="E65" s="1" t="e">
        <f t="shared" si="2"/>
        <v>#VALUE!</v>
      </c>
      <c r="F65" s="1" t="str">
        <f t="shared" si="14"/>
        <v/>
      </c>
      <c r="G65" s="1" t="str">
        <f t="shared" si="4"/>
        <v/>
      </c>
      <c r="H65" s="1" t="e">
        <f t="shared" si="5"/>
        <v>#VALUE!</v>
      </c>
      <c r="I65" s="1" t="str">
        <f t="shared" si="6"/>
        <v/>
      </c>
      <c r="J65" s="1" t="e">
        <f t="shared" si="7"/>
        <v>#VALUE!</v>
      </c>
      <c r="K65" s="1" t="str">
        <f t="shared" si="8"/>
        <v/>
      </c>
      <c r="L65" s="1" t="e">
        <f t="shared" si="9"/>
        <v>#VALUE!</v>
      </c>
      <c r="M65" s="1" t="str">
        <f t="shared" si="15"/>
        <v/>
      </c>
      <c r="N65" s="1">
        <f t="shared" si="11"/>
        <v>5999.9398585119588</v>
      </c>
      <c r="S65"/>
    </row>
    <row r="66" spans="1:19" x14ac:dyDescent="0.25">
      <c r="A66" t="str">
        <f t="shared" si="13"/>
        <v/>
      </c>
      <c r="B66" s="7" t="str">
        <f t="shared" si="1"/>
        <v/>
      </c>
      <c r="C66" s="2">
        <v>56</v>
      </c>
      <c r="D66" s="1" t="str">
        <f t="shared" si="12"/>
        <v/>
      </c>
      <c r="E66" s="1" t="e">
        <f t="shared" si="2"/>
        <v>#VALUE!</v>
      </c>
      <c r="F66" s="1" t="str">
        <f t="shared" si="14"/>
        <v/>
      </c>
      <c r="G66" s="1" t="str">
        <f t="shared" si="4"/>
        <v/>
      </c>
      <c r="H66" s="1" t="e">
        <f t="shared" si="5"/>
        <v>#VALUE!</v>
      </c>
      <c r="I66" s="1" t="str">
        <f t="shared" si="6"/>
        <v/>
      </c>
      <c r="J66" s="1" t="e">
        <f t="shared" si="7"/>
        <v>#VALUE!</v>
      </c>
      <c r="K66" s="1" t="str">
        <f t="shared" si="8"/>
        <v/>
      </c>
      <c r="L66" s="1" t="e">
        <f t="shared" si="9"/>
        <v>#VALUE!</v>
      </c>
      <c r="M66" s="1" t="str">
        <f t="shared" si="15"/>
        <v/>
      </c>
      <c r="N66" s="1">
        <f t="shared" si="11"/>
        <v>5999.9398585119588</v>
      </c>
      <c r="S66"/>
    </row>
    <row r="67" spans="1:19" x14ac:dyDescent="0.25">
      <c r="A67" t="str">
        <f t="shared" si="13"/>
        <v/>
      </c>
      <c r="B67" s="7" t="str">
        <f t="shared" si="1"/>
        <v/>
      </c>
      <c r="C67" s="2">
        <v>57</v>
      </c>
      <c r="D67" s="1" t="str">
        <f t="shared" si="12"/>
        <v/>
      </c>
      <c r="E67" s="1" t="e">
        <f t="shared" si="2"/>
        <v>#VALUE!</v>
      </c>
      <c r="F67" s="1" t="str">
        <f t="shared" si="14"/>
        <v/>
      </c>
      <c r="G67" s="1" t="str">
        <f t="shared" si="4"/>
        <v/>
      </c>
      <c r="H67" s="1" t="e">
        <f t="shared" si="5"/>
        <v>#VALUE!</v>
      </c>
      <c r="I67" s="1" t="str">
        <f t="shared" si="6"/>
        <v/>
      </c>
      <c r="J67" s="1" t="e">
        <f t="shared" si="7"/>
        <v>#VALUE!</v>
      </c>
      <c r="K67" s="1" t="str">
        <f t="shared" si="8"/>
        <v/>
      </c>
      <c r="L67" s="1" t="e">
        <f t="shared" si="9"/>
        <v>#VALUE!</v>
      </c>
      <c r="M67" s="1" t="str">
        <f t="shared" si="15"/>
        <v/>
      </c>
      <c r="N67" s="1">
        <f t="shared" si="11"/>
        <v>5999.9398585119588</v>
      </c>
      <c r="S67"/>
    </row>
    <row r="68" spans="1:19" x14ac:dyDescent="0.25">
      <c r="A68" t="str">
        <f t="shared" si="13"/>
        <v/>
      </c>
      <c r="B68" s="7" t="str">
        <f t="shared" si="1"/>
        <v/>
      </c>
      <c r="C68" s="2">
        <v>58</v>
      </c>
      <c r="D68" s="1" t="str">
        <f t="shared" si="12"/>
        <v/>
      </c>
      <c r="E68" s="1" t="e">
        <f t="shared" si="2"/>
        <v>#VALUE!</v>
      </c>
      <c r="F68" s="1" t="str">
        <f t="shared" si="14"/>
        <v/>
      </c>
      <c r="G68" s="1" t="str">
        <f t="shared" si="4"/>
        <v/>
      </c>
      <c r="H68" s="1" t="e">
        <f t="shared" si="5"/>
        <v>#VALUE!</v>
      </c>
      <c r="I68" s="1" t="str">
        <f t="shared" si="6"/>
        <v/>
      </c>
      <c r="J68" s="1" t="e">
        <f t="shared" si="7"/>
        <v>#VALUE!</v>
      </c>
      <c r="K68" s="1" t="str">
        <f t="shared" si="8"/>
        <v/>
      </c>
      <c r="L68" s="1" t="e">
        <f t="shared" si="9"/>
        <v>#VALUE!</v>
      </c>
      <c r="M68" s="1" t="str">
        <f t="shared" si="15"/>
        <v/>
      </c>
      <c r="N68" s="1">
        <f t="shared" si="11"/>
        <v>5999.9398585119588</v>
      </c>
      <c r="S68"/>
    </row>
    <row r="69" spans="1:19" x14ac:dyDescent="0.25">
      <c r="A69" t="str">
        <f t="shared" si="13"/>
        <v/>
      </c>
      <c r="B69" s="7" t="str">
        <f t="shared" si="1"/>
        <v/>
      </c>
      <c r="C69" s="2">
        <v>59</v>
      </c>
      <c r="D69" s="1" t="str">
        <f t="shared" si="12"/>
        <v/>
      </c>
      <c r="E69" s="1" t="e">
        <f t="shared" si="2"/>
        <v>#VALUE!</v>
      </c>
      <c r="F69" s="1" t="str">
        <f t="shared" si="14"/>
        <v/>
      </c>
      <c r="G69" s="1" t="str">
        <f t="shared" si="4"/>
        <v/>
      </c>
      <c r="H69" s="1" t="e">
        <f t="shared" si="5"/>
        <v>#VALUE!</v>
      </c>
      <c r="I69" s="1" t="str">
        <f t="shared" si="6"/>
        <v/>
      </c>
      <c r="J69" s="1" t="e">
        <f t="shared" si="7"/>
        <v>#VALUE!</v>
      </c>
      <c r="K69" s="1" t="str">
        <f t="shared" si="8"/>
        <v/>
      </c>
      <c r="L69" s="1" t="e">
        <f t="shared" si="9"/>
        <v>#VALUE!</v>
      </c>
      <c r="M69" s="1" t="str">
        <f t="shared" si="15"/>
        <v/>
      </c>
      <c r="N69" s="1">
        <f t="shared" si="11"/>
        <v>5999.9398585119588</v>
      </c>
      <c r="S69"/>
    </row>
    <row r="70" spans="1:19" x14ac:dyDescent="0.25">
      <c r="A70" t="str">
        <f t="shared" si="13"/>
        <v/>
      </c>
      <c r="B70" s="7" t="str">
        <f t="shared" si="1"/>
        <v/>
      </c>
      <c r="C70" s="2">
        <v>60</v>
      </c>
      <c r="D70" s="1" t="str">
        <f t="shared" si="12"/>
        <v/>
      </c>
      <c r="E70" s="1" t="e">
        <f t="shared" si="2"/>
        <v>#VALUE!</v>
      </c>
      <c r="F70" s="1" t="str">
        <f t="shared" si="14"/>
        <v/>
      </c>
      <c r="G70" s="1" t="str">
        <f t="shared" si="4"/>
        <v/>
      </c>
      <c r="H70" s="1" t="e">
        <f t="shared" si="5"/>
        <v>#VALUE!</v>
      </c>
      <c r="I70" s="1" t="str">
        <f t="shared" si="6"/>
        <v/>
      </c>
      <c r="J70" s="1" t="e">
        <f t="shared" si="7"/>
        <v>#VALUE!</v>
      </c>
      <c r="K70" s="1" t="str">
        <f t="shared" si="8"/>
        <v/>
      </c>
      <c r="L70" s="1" t="e">
        <f t="shared" si="9"/>
        <v>#VALUE!</v>
      </c>
      <c r="M70" s="1" t="str">
        <f t="shared" si="15"/>
        <v/>
      </c>
      <c r="N70" s="1">
        <f t="shared" si="11"/>
        <v>5999.9398585119588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 xr:uid="{00000000-0002-0000-0100-000000000000}">
      <formula1>$XFC$1:$XFC$4</formula1>
    </dataValidation>
  </dataValidation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31E5-9019-481B-9FC3-C912E934B55A}">
  <dimension ref="A1:XFD72"/>
  <sheetViews>
    <sheetView showGridLines="0" zoomScale="115" zoomScaleNormal="115" workbookViewId="0">
      <selection activeCell="D3" sqref="D3"/>
    </sheetView>
  </sheetViews>
  <sheetFormatPr baseColWidth="10" defaultRowHeight="15" x14ac:dyDescent="0.25"/>
  <cols>
    <col min="1" max="1" width="13.85546875" bestFit="1" customWidth="1"/>
    <col min="2" max="2" width="13.42578125" style="6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54</v>
      </c>
      <c r="XFD1" s="16">
        <v>2.41666666666666E-2</v>
      </c>
    </row>
    <row r="2" spans="1:19 16383:16384" x14ac:dyDescent="0.25">
      <c r="XFC2">
        <v>60</v>
      </c>
      <c r="XFD2" s="16">
        <v>2.4166666666666548E-2</v>
      </c>
    </row>
    <row r="3" spans="1:19 16383:16384" x14ac:dyDescent="0.25">
      <c r="A3" s="29" t="s">
        <v>4</v>
      </c>
      <c r="D3" s="22">
        <v>80000</v>
      </c>
      <c r="Q3" s="33" t="s">
        <v>27</v>
      </c>
      <c r="R3" s="33"/>
      <c r="XFD3" s="16"/>
    </row>
    <row r="4" spans="1:19 16383:16384" ht="15.75" x14ac:dyDescent="0.25">
      <c r="A4" s="29" t="s">
        <v>29</v>
      </c>
      <c r="D4" s="23">
        <v>54</v>
      </c>
      <c r="F4" s="15"/>
      <c r="I4" s="3" t="s">
        <v>7</v>
      </c>
      <c r="K4" s="9">
        <f>VLOOKUP(D4,$XFC$1:$XFD$8,2,0)</f>
        <v>2.41666666666666E-2</v>
      </c>
      <c r="Q4" s="17" t="s">
        <v>31</v>
      </c>
      <c r="R4" s="18">
        <f>D3</f>
        <v>80000</v>
      </c>
      <c r="XFD4" s="16"/>
    </row>
    <row r="5" spans="1:19 16383:16384" ht="15.75" x14ac:dyDescent="0.25">
      <c r="A5" s="29" t="s">
        <v>5</v>
      </c>
      <c r="D5" s="24">
        <f>-PMT(K4,D4,D3,,0)</f>
        <v>2668.1893563829367</v>
      </c>
      <c r="I5" s="3" t="s">
        <v>8</v>
      </c>
      <c r="J5" s="11"/>
      <c r="K5" s="9">
        <f>K4/1.16</f>
        <v>2.0833333333333277E-2</v>
      </c>
      <c r="Q5" s="12" t="s">
        <v>35</v>
      </c>
      <c r="R5" s="13">
        <f>D6</f>
        <v>144082.22524467859</v>
      </c>
    </row>
    <row r="6" spans="1:19 16383:16384" ht="15.75" x14ac:dyDescent="0.25">
      <c r="A6" s="29" t="s">
        <v>6</v>
      </c>
      <c r="D6" s="25">
        <f>D4*D5</f>
        <v>144082.22524467859</v>
      </c>
      <c r="I6" s="29" t="s">
        <v>28</v>
      </c>
      <c r="K6" s="26">
        <f>(D6-D3)/D3/D4</f>
        <v>1.4833848436268192E-2</v>
      </c>
      <c r="Q6" s="17" t="s">
        <v>32</v>
      </c>
      <c r="R6" s="18">
        <f>D5</f>
        <v>2668.1893563829367</v>
      </c>
    </row>
    <row r="7" spans="1:19 16383:16384" ht="15.75" x14ac:dyDescent="0.25">
      <c r="E7" s="1"/>
      <c r="I7" s="3" t="s">
        <v>14</v>
      </c>
      <c r="K7" s="9">
        <f>K6/1.16</f>
        <v>1.278780037609327E-2</v>
      </c>
      <c r="Q7" s="12" t="s">
        <v>17</v>
      </c>
      <c r="R7" s="13">
        <f>SUM(O10:O133)</f>
        <v>20000</v>
      </c>
      <c r="S7" s="1"/>
    </row>
    <row r="8" spans="1:19 16383:16384" ht="15.75" x14ac:dyDescent="0.25">
      <c r="E8" s="1"/>
      <c r="Q8" s="17" t="s">
        <v>30</v>
      </c>
      <c r="R8" s="21">
        <f>D4</f>
        <v>54</v>
      </c>
      <c r="S8"/>
    </row>
    <row r="9" spans="1:19 16383:16384" ht="30" x14ac:dyDescent="0.25">
      <c r="A9" s="29" t="s">
        <v>0</v>
      </c>
      <c r="B9" s="29"/>
      <c r="C9" s="29" t="s">
        <v>9</v>
      </c>
      <c r="D9" s="29" t="s">
        <v>3</v>
      </c>
      <c r="E9" s="29" t="s">
        <v>10</v>
      </c>
      <c r="F9" s="30" t="s">
        <v>24</v>
      </c>
      <c r="G9" s="29" t="s">
        <v>17</v>
      </c>
      <c r="H9" s="29" t="s">
        <v>11</v>
      </c>
      <c r="I9" s="30" t="s">
        <v>25</v>
      </c>
      <c r="J9" s="29" t="s">
        <v>1</v>
      </c>
      <c r="K9" s="29" t="s">
        <v>13</v>
      </c>
      <c r="L9" s="29" t="s">
        <v>13</v>
      </c>
      <c r="M9" s="29" t="s">
        <v>2</v>
      </c>
      <c r="N9" s="29" t="s">
        <v>12</v>
      </c>
      <c r="O9" s="31" t="s">
        <v>26</v>
      </c>
      <c r="Q9" s="12" t="s">
        <v>20</v>
      </c>
      <c r="R9" s="19">
        <f>IFERROR(VLOOKUP("",$B$9:$C$70,2,0),MAX($C:$C))</f>
        <v>36</v>
      </c>
      <c r="S9"/>
    </row>
    <row r="10" spans="1:19 16383:16384" ht="15.75" x14ac:dyDescent="0.25">
      <c r="A10">
        <f t="shared" ref="A10:A70" si="0">IF(C10&lt;=$R$9,C10,"")</f>
        <v>0</v>
      </c>
      <c r="B10" s="7">
        <f t="shared" ref="B10:B70" si="1">D10</f>
        <v>80000</v>
      </c>
      <c r="C10" s="2">
        <v>0</v>
      </c>
      <c r="D10" s="1">
        <f>D3</f>
        <v>80000</v>
      </c>
      <c r="E10" s="1">
        <f>D3</f>
        <v>80000</v>
      </c>
      <c r="F10" s="1"/>
      <c r="G10" s="1"/>
      <c r="L10" s="5"/>
      <c r="M10" s="5"/>
      <c r="N10" s="1"/>
      <c r="Q10" s="17" t="s">
        <v>16</v>
      </c>
      <c r="R10" s="20">
        <f>D4-R9</f>
        <v>18</v>
      </c>
      <c r="S10" s="4"/>
    </row>
    <row r="11" spans="1:19 16383:16384" ht="15.75" x14ac:dyDescent="0.25">
      <c r="A11">
        <f t="shared" si="0"/>
        <v>1</v>
      </c>
      <c r="B11" s="7">
        <f t="shared" si="1"/>
        <v>79265.143976950392</v>
      </c>
      <c r="C11" s="2">
        <v>1</v>
      </c>
      <c r="D11" s="1">
        <f>IFERROR(IF(E11&gt;=0.1,E10-H11-O11,""),"")</f>
        <v>79265.143976950392</v>
      </c>
      <c r="E11" s="1">
        <f t="shared" ref="E11:E70" si="2">E10-H11-O11</f>
        <v>79265.143976950392</v>
      </c>
      <c r="F11" s="1">
        <f t="shared" ref="F11:F70" si="3">IFERROR(IF(A11&lt;$R$9,IFERROR(IF(H11&gt;=0,N11-J11-L11,""),""),IF(A11=$R$9,D10,"")),"")</f>
        <v>734.85602304960855</v>
      </c>
      <c r="G11" s="1">
        <f t="shared" ref="G11:G70" si="4">IFERROR(IF(H11&gt;=0,N11-J11-L11,""),"")</f>
        <v>734.85602304960855</v>
      </c>
      <c r="H11" s="1">
        <f t="shared" ref="H11:H70" si="5">N11-J11-L11</f>
        <v>734.85602304960855</v>
      </c>
      <c r="I11" s="1">
        <f t="shared" ref="I11:I70" si="6">IFERROR(IF(J11&gt;=0,D10*$K$5,""),"")</f>
        <v>1666.6666666666622</v>
      </c>
      <c r="J11" s="1">
        <f t="shared" ref="J11:J70" si="7">D10*$K$5</f>
        <v>1666.6666666666622</v>
      </c>
      <c r="K11" s="1">
        <f t="shared" ref="K11:K70" si="8">IFERROR(IF(L11&gt;=0,I11*16%,""),"")</f>
        <v>266.66666666666595</v>
      </c>
      <c r="L11" s="1">
        <f t="shared" ref="L11:L70" si="9">J11*16%</f>
        <v>266.66666666666595</v>
      </c>
      <c r="M11" s="1">
        <f t="shared" ref="M11:M70" si="10">IFERROR(IF(A11&lt;$R$9,N11,F11+I11+K11),"")</f>
        <v>2668.1893563829367</v>
      </c>
      <c r="N11" s="4">
        <f t="shared" ref="N11:N70" si="11">$D$5</f>
        <v>2668.1893563829367</v>
      </c>
      <c r="P11" s="1"/>
      <c r="Q11" s="12" t="s">
        <v>15</v>
      </c>
      <c r="R11" s="13">
        <f>(R17-D3)/1.16</f>
        <v>29042.069703780704</v>
      </c>
      <c r="S11"/>
    </row>
    <row r="12" spans="1:19 16383:16384" ht="15.75" x14ac:dyDescent="0.25">
      <c r="A12">
        <f t="shared" si="0"/>
        <v>2</v>
      </c>
      <c r="B12" s="7">
        <f t="shared" si="1"/>
        <v>78512.528933343754</v>
      </c>
      <c r="C12" s="2">
        <v>2</v>
      </c>
      <c r="D12" s="1">
        <f t="shared" ref="D12:D70" si="12">IFERROR(IF(E12&gt;=0.1,E11-H12-O12,""),"")</f>
        <v>78512.528933343754</v>
      </c>
      <c r="E12" s="1">
        <f t="shared" si="2"/>
        <v>78512.528933343754</v>
      </c>
      <c r="F12" s="1">
        <f t="shared" si="3"/>
        <v>752.61504360664071</v>
      </c>
      <c r="G12" s="1">
        <f t="shared" si="4"/>
        <v>752.61504360664071</v>
      </c>
      <c r="H12" s="1">
        <f t="shared" si="5"/>
        <v>752.61504360664071</v>
      </c>
      <c r="I12" s="1">
        <f t="shared" si="6"/>
        <v>1651.3571661864621</v>
      </c>
      <c r="J12" s="1">
        <f t="shared" si="7"/>
        <v>1651.3571661864621</v>
      </c>
      <c r="K12" s="1">
        <f t="shared" si="8"/>
        <v>264.21714658983393</v>
      </c>
      <c r="L12" s="1">
        <f t="shared" si="9"/>
        <v>264.21714658983393</v>
      </c>
      <c r="M12" s="1">
        <f t="shared" si="10"/>
        <v>2668.1893563829367</v>
      </c>
      <c r="N12" s="1">
        <f t="shared" si="11"/>
        <v>2668.1893563829367</v>
      </c>
      <c r="P12" s="1"/>
      <c r="Q12" s="17" t="s">
        <v>22</v>
      </c>
      <c r="R12" s="18">
        <f>(D6-D3)/1.16</f>
        <v>55243.297624722924</v>
      </c>
      <c r="S12"/>
    </row>
    <row r="13" spans="1:19 16383:16384" ht="15.75" x14ac:dyDescent="0.25">
      <c r="A13">
        <f t="shared" si="0"/>
        <v>3</v>
      </c>
      <c r="B13" s="7">
        <f t="shared" si="1"/>
        <v>77741.725692849956</v>
      </c>
      <c r="C13" s="2">
        <v>3</v>
      </c>
      <c r="D13" s="1">
        <f t="shared" si="12"/>
        <v>77741.725692849956</v>
      </c>
      <c r="E13" s="1">
        <f t="shared" si="2"/>
        <v>77741.725692849956</v>
      </c>
      <c r="F13" s="1">
        <f t="shared" si="3"/>
        <v>770.80324049380113</v>
      </c>
      <c r="G13" s="1">
        <f t="shared" si="4"/>
        <v>770.80324049380113</v>
      </c>
      <c r="H13" s="1">
        <f t="shared" si="5"/>
        <v>770.80324049380113</v>
      </c>
      <c r="I13" s="1">
        <f t="shared" si="6"/>
        <v>1635.6776861113237</v>
      </c>
      <c r="J13" s="1">
        <f t="shared" si="7"/>
        <v>1635.6776861113237</v>
      </c>
      <c r="K13" s="1">
        <f t="shared" si="8"/>
        <v>261.70842977781183</v>
      </c>
      <c r="L13" s="1">
        <f t="shared" si="9"/>
        <v>261.70842977781183</v>
      </c>
      <c r="M13" s="1">
        <f t="shared" si="10"/>
        <v>2668.1893563829367</v>
      </c>
      <c r="N13" s="1">
        <f t="shared" si="11"/>
        <v>2668.1893563829367</v>
      </c>
      <c r="O13" s="28"/>
      <c r="P13" s="1"/>
      <c r="Q13" s="30" t="s">
        <v>33</v>
      </c>
      <c r="R13" s="32">
        <f>R12-R11</f>
        <v>26201.227920942219</v>
      </c>
      <c r="S13"/>
    </row>
    <row r="14" spans="1:19 16383:16384" ht="15.75" x14ac:dyDescent="0.25">
      <c r="A14">
        <f t="shared" si="0"/>
        <v>4</v>
      </c>
      <c r="B14" s="7">
        <f t="shared" si="1"/>
        <v>76952.294707377558</v>
      </c>
      <c r="C14" s="2">
        <v>4</v>
      </c>
      <c r="D14" s="1">
        <f t="shared" si="12"/>
        <v>76952.294707377558</v>
      </c>
      <c r="E14" s="1">
        <f t="shared" si="2"/>
        <v>76952.294707377558</v>
      </c>
      <c r="F14" s="1">
        <f t="shared" si="3"/>
        <v>789.43098547240129</v>
      </c>
      <c r="G14" s="1">
        <f t="shared" si="4"/>
        <v>789.43098547240129</v>
      </c>
      <c r="H14" s="1">
        <f t="shared" si="5"/>
        <v>789.43098547240129</v>
      </c>
      <c r="I14" s="1">
        <f t="shared" si="6"/>
        <v>1619.6192852677029</v>
      </c>
      <c r="J14" s="1">
        <f t="shared" si="7"/>
        <v>1619.6192852677029</v>
      </c>
      <c r="K14" s="1">
        <f t="shared" si="8"/>
        <v>259.13908564283247</v>
      </c>
      <c r="L14" s="1">
        <f t="shared" si="9"/>
        <v>259.13908564283247</v>
      </c>
      <c r="M14" s="1">
        <f t="shared" si="10"/>
        <v>2668.1893563829367</v>
      </c>
      <c r="N14" s="1">
        <f t="shared" si="11"/>
        <v>2668.1893563829367</v>
      </c>
      <c r="P14" s="1"/>
      <c r="Q14" s="14" t="s">
        <v>21</v>
      </c>
      <c r="R14" s="13">
        <f>SUM(K10:K70)</f>
        <v>4646.7311526049143</v>
      </c>
      <c r="S14" s="10"/>
    </row>
    <row r="15" spans="1:19 16383:16384" ht="15.75" x14ac:dyDescent="0.25">
      <c r="A15">
        <f t="shared" si="0"/>
        <v>5</v>
      </c>
      <c r="B15" s="7">
        <f t="shared" si="1"/>
        <v>76143.785806422908</v>
      </c>
      <c r="C15" s="2">
        <v>5</v>
      </c>
      <c r="D15" s="1">
        <f t="shared" si="12"/>
        <v>76143.785806422908</v>
      </c>
      <c r="E15" s="1">
        <f t="shared" si="2"/>
        <v>76143.785806422908</v>
      </c>
      <c r="F15" s="1">
        <f t="shared" si="3"/>
        <v>808.50890095465081</v>
      </c>
      <c r="G15" s="1">
        <f t="shared" si="4"/>
        <v>808.50890095465081</v>
      </c>
      <c r="H15" s="1">
        <f t="shared" si="5"/>
        <v>808.50890095465081</v>
      </c>
      <c r="I15" s="1">
        <f t="shared" si="6"/>
        <v>1603.1728064036947</v>
      </c>
      <c r="J15" s="1">
        <f t="shared" si="7"/>
        <v>1603.1728064036947</v>
      </c>
      <c r="K15" s="1">
        <f t="shared" si="8"/>
        <v>256.50764902459116</v>
      </c>
      <c r="L15" s="1">
        <f t="shared" si="9"/>
        <v>256.50764902459116</v>
      </c>
      <c r="M15" s="1">
        <f t="shared" si="10"/>
        <v>2668.1893563829367</v>
      </c>
      <c r="N15" s="1">
        <f t="shared" si="11"/>
        <v>2668.1893563829367</v>
      </c>
      <c r="P15" s="1"/>
      <c r="Q15" s="17" t="s">
        <v>23</v>
      </c>
      <c r="R15" s="18">
        <f>R12*16%</f>
        <v>8838.927619955668</v>
      </c>
    </row>
    <row r="16" spans="1:19 16383:16384" ht="15.75" x14ac:dyDescent="0.25">
      <c r="A16">
        <f t="shared" si="0"/>
        <v>6</v>
      </c>
      <c r="B16" s="7">
        <f t="shared" si="1"/>
        <v>55315.737940361854</v>
      </c>
      <c r="C16" s="2">
        <v>6</v>
      </c>
      <c r="D16" s="1">
        <f t="shared" si="12"/>
        <v>55315.737940361854</v>
      </c>
      <c r="E16" s="1">
        <f t="shared" si="2"/>
        <v>55315.737940361854</v>
      </c>
      <c r="F16" s="1">
        <f t="shared" si="3"/>
        <v>828.04786606105472</v>
      </c>
      <c r="G16" s="1">
        <f t="shared" si="4"/>
        <v>828.04786606105472</v>
      </c>
      <c r="H16" s="1">
        <f t="shared" si="5"/>
        <v>828.04786606105472</v>
      </c>
      <c r="I16" s="1">
        <f t="shared" si="6"/>
        <v>1586.3288709671397</v>
      </c>
      <c r="J16" s="1">
        <f t="shared" si="7"/>
        <v>1586.3288709671397</v>
      </c>
      <c r="K16" s="1">
        <f t="shared" si="8"/>
        <v>253.81261935474234</v>
      </c>
      <c r="L16" s="1">
        <f t="shared" si="9"/>
        <v>253.81261935474234</v>
      </c>
      <c r="M16" s="1">
        <f t="shared" si="10"/>
        <v>2668.1893563829367</v>
      </c>
      <c r="N16" s="1">
        <f t="shared" si="11"/>
        <v>2668.1893563829367</v>
      </c>
      <c r="O16" s="1">
        <v>20000</v>
      </c>
      <c r="P16" s="1"/>
      <c r="Q16" s="29" t="s">
        <v>34</v>
      </c>
      <c r="R16" s="32">
        <f>R15-R14</f>
        <v>4192.1964673507537</v>
      </c>
    </row>
    <row r="17" spans="1:20" ht="15.75" x14ac:dyDescent="0.25">
      <c r="A17">
        <f t="shared" si="0"/>
        <v>7</v>
      </c>
      <c r="B17" s="7">
        <f t="shared" si="1"/>
        <v>53984.345584204326</v>
      </c>
      <c r="C17" s="2">
        <v>7</v>
      </c>
      <c r="D17" s="1">
        <f t="shared" si="12"/>
        <v>53984.345584204326</v>
      </c>
      <c r="E17" s="1">
        <f t="shared" si="2"/>
        <v>53984.345584204326</v>
      </c>
      <c r="F17" s="1">
        <f t="shared" si="3"/>
        <v>1331.3923561575289</v>
      </c>
      <c r="G17" s="1">
        <f t="shared" si="4"/>
        <v>1331.3923561575289</v>
      </c>
      <c r="H17" s="1">
        <f t="shared" si="5"/>
        <v>1331.3923561575289</v>
      </c>
      <c r="I17" s="1">
        <f t="shared" si="6"/>
        <v>1152.4112070908689</v>
      </c>
      <c r="J17" s="1">
        <f t="shared" si="7"/>
        <v>1152.4112070908689</v>
      </c>
      <c r="K17" s="1">
        <f t="shared" si="8"/>
        <v>184.38579313453903</v>
      </c>
      <c r="L17" s="1">
        <f t="shared" si="9"/>
        <v>184.38579313453903</v>
      </c>
      <c r="M17" s="1">
        <f t="shared" si="10"/>
        <v>2668.1893563829367</v>
      </c>
      <c r="N17" s="1">
        <f t="shared" si="11"/>
        <v>2668.1893563829367</v>
      </c>
      <c r="P17" s="1"/>
      <c r="Q17" s="12" t="s">
        <v>19</v>
      </c>
      <c r="R17" s="13">
        <f>SUM(M:M)+SUM(O:O)</f>
        <v>113688.80085638561</v>
      </c>
    </row>
    <row r="18" spans="1:20" ht="15.75" x14ac:dyDescent="0.25">
      <c r="A18">
        <f t="shared" si="0"/>
        <v>8</v>
      </c>
      <c r="B18" s="7">
        <f t="shared" si="1"/>
        <v>52620.777912772988</v>
      </c>
      <c r="C18" s="2">
        <v>8</v>
      </c>
      <c r="D18" s="1">
        <f t="shared" si="12"/>
        <v>52620.777912772988</v>
      </c>
      <c r="E18" s="1">
        <f t="shared" si="2"/>
        <v>52620.777912772988</v>
      </c>
      <c r="F18" s="1">
        <f t="shared" si="3"/>
        <v>1363.5676714313358</v>
      </c>
      <c r="G18" s="1">
        <f t="shared" si="4"/>
        <v>1363.5676714313358</v>
      </c>
      <c r="H18" s="1">
        <f t="shared" si="5"/>
        <v>1363.5676714313358</v>
      </c>
      <c r="I18" s="1">
        <f t="shared" si="6"/>
        <v>1124.673866337587</v>
      </c>
      <c r="J18" s="1">
        <f t="shared" si="7"/>
        <v>1124.673866337587</v>
      </c>
      <c r="K18" s="1">
        <f t="shared" si="8"/>
        <v>179.94781861401393</v>
      </c>
      <c r="L18" s="1">
        <f t="shared" si="9"/>
        <v>179.94781861401393</v>
      </c>
      <c r="M18" s="1">
        <f t="shared" si="10"/>
        <v>2668.1893563829367</v>
      </c>
      <c r="N18" s="1">
        <f t="shared" si="11"/>
        <v>2668.1893563829367</v>
      </c>
      <c r="P18" s="1"/>
      <c r="Q18" s="27" t="s">
        <v>37</v>
      </c>
      <c r="R18" s="18">
        <f>SUM(F10:F70)+SUM(O10:O70)</f>
        <v>80000</v>
      </c>
      <c r="S18"/>
    </row>
    <row r="19" spans="1:20" ht="15.75" x14ac:dyDescent="0.25">
      <c r="A19">
        <f t="shared" si="0"/>
        <v>9</v>
      </c>
      <c r="B19" s="7">
        <f t="shared" si="1"/>
        <v>51224.257355948728</v>
      </c>
      <c r="C19" s="2">
        <v>9</v>
      </c>
      <c r="D19" s="1">
        <f t="shared" si="12"/>
        <v>51224.257355948728</v>
      </c>
      <c r="E19" s="1">
        <f t="shared" si="2"/>
        <v>51224.257355948728</v>
      </c>
      <c r="F19" s="1">
        <f t="shared" si="3"/>
        <v>1396.5205568242595</v>
      </c>
      <c r="G19" s="1">
        <f t="shared" si="4"/>
        <v>1396.5205568242595</v>
      </c>
      <c r="H19" s="1">
        <f t="shared" si="5"/>
        <v>1396.5205568242595</v>
      </c>
      <c r="I19" s="1">
        <f t="shared" si="6"/>
        <v>1096.266206516101</v>
      </c>
      <c r="J19" s="1">
        <f t="shared" si="7"/>
        <v>1096.266206516101</v>
      </c>
      <c r="K19" s="1">
        <f t="shared" si="8"/>
        <v>175.40259304257617</v>
      </c>
      <c r="L19" s="1">
        <f t="shared" si="9"/>
        <v>175.40259304257617</v>
      </c>
      <c r="M19" s="1">
        <f t="shared" si="10"/>
        <v>2668.1893563829367</v>
      </c>
      <c r="N19" s="1">
        <f t="shared" si="11"/>
        <v>2668.1893563829367</v>
      </c>
      <c r="P19" s="1"/>
      <c r="Q19" s="27" t="s">
        <v>38</v>
      </c>
      <c r="R19" s="18">
        <f>SUM(I10:I70)</f>
        <v>29042.0697037807</v>
      </c>
      <c r="S19"/>
    </row>
    <row r="20" spans="1:20" ht="15.75" x14ac:dyDescent="0.25">
      <c r="A20">
        <f t="shared" si="0"/>
        <v>10</v>
      </c>
      <c r="B20" s="7">
        <f t="shared" si="1"/>
        <v>49793.987552334547</v>
      </c>
      <c r="C20" s="2">
        <v>10</v>
      </c>
      <c r="D20" s="1">
        <f t="shared" si="12"/>
        <v>49793.987552334547</v>
      </c>
      <c r="E20" s="1">
        <f t="shared" si="2"/>
        <v>49793.987552334547</v>
      </c>
      <c r="F20" s="1">
        <f t="shared" si="3"/>
        <v>1430.2698036141792</v>
      </c>
      <c r="G20" s="1">
        <f t="shared" si="4"/>
        <v>1430.2698036141792</v>
      </c>
      <c r="H20" s="1">
        <f t="shared" si="5"/>
        <v>1430.2698036141792</v>
      </c>
      <c r="I20" s="1">
        <f t="shared" si="6"/>
        <v>1067.1720282489289</v>
      </c>
      <c r="J20" s="1">
        <f t="shared" si="7"/>
        <v>1067.1720282489289</v>
      </c>
      <c r="K20" s="1">
        <f t="shared" si="8"/>
        <v>170.74752451982863</v>
      </c>
      <c r="L20" s="1">
        <f t="shared" si="9"/>
        <v>170.74752451982863</v>
      </c>
      <c r="M20" s="1">
        <f t="shared" si="10"/>
        <v>2668.1893563829367</v>
      </c>
      <c r="N20" s="1">
        <f t="shared" si="11"/>
        <v>2668.1893563829367</v>
      </c>
      <c r="O20" s="28"/>
      <c r="P20" s="1"/>
      <c r="Q20" s="27" t="s">
        <v>39</v>
      </c>
      <c r="R20" s="18">
        <f>SUM(K10:K70)</f>
        <v>4646.7311526049143</v>
      </c>
      <c r="S20" s="1"/>
      <c r="T20" s="1"/>
    </row>
    <row r="21" spans="1:20" ht="15.75" x14ac:dyDescent="0.25">
      <c r="A21">
        <f t="shared" si="0"/>
        <v>11</v>
      </c>
      <c r="B21" s="7">
        <f t="shared" si="1"/>
        <v>48329.152895133026</v>
      </c>
      <c r="C21" s="2">
        <v>11</v>
      </c>
      <c r="D21" s="1">
        <f t="shared" si="12"/>
        <v>48329.152895133026</v>
      </c>
      <c r="E21" s="1">
        <f t="shared" si="2"/>
        <v>48329.152895133026</v>
      </c>
      <c r="F21" s="1">
        <f t="shared" si="3"/>
        <v>1464.8346572015216</v>
      </c>
      <c r="G21" s="1">
        <f t="shared" si="4"/>
        <v>1464.8346572015216</v>
      </c>
      <c r="H21" s="1">
        <f t="shared" si="5"/>
        <v>1464.8346572015216</v>
      </c>
      <c r="I21" s="1">
        <f t="shared" si="6"/>
        <v>1037.3747406736336</v>
      </c>
      <c r="J21" s="1">
        <f t="shared" si="7"/>
        <v>1037.3747406736336</v>
      </c>
      <c r="K21" s="1">
        <f t="shared" si="8"/>
        <v>165.97995850778139</v>
      </c>
      <c r="L21" s="1">
        <f t="shared" si="9"/>
        <v>165.97995850778139</v>
      </c>
      <c r="M21" s="1">
        <f t="shared" si="10"/>
        <v>2668.1893563829367</v>
      </c>
      <c r="N21" s="1">
        <f t="shared" si="11"/>
        <v>2668.1893563829367</v>
      </c>
      <c r="P21" s="1"/>
      <c r="Q21" s="29" t="s">
        <v>36</v>
      </c>
      <c r="R21" s="32">
        <f>R5-R17</f>
        <v>30393.424388292973</v>
      </c>
      <c r="S21" s="1"/>
      <c r="T21" s="1"/>
    </row>
    <row r="22" spans="1:20" x14ac:dyDescent="0.25">
      <c r="A22">
        <f t="shared" si="0"/>
        <v>12</v>
      </c>
      <c r="B22" s="7">
        <f t="shared" si="1"/>
        <v>46828.918067049133</v>
      </c>
      <c r="C22" s="2">
        <v>12</v>
      </c>
      <c r="D22" s="1">
        <f t="shared" si="12"/>
        <v>46828.918067049133</v>
      </c>
      <c r="E22" s="1">
        <f t="shared" si="2"/>
        <v>46828.918067049133</v>
      </c>
      <c r="F22" s="1">
        <f t="shared" si="3"/>
        <v>1500.2348280838919</v>
      </c>
      <c r="G22" s="1">
        <f t="shared" si="4"/>
        <v>1500.2348280838919</v>
      </c>
      <c r="H22" s="1">
        <f t="shared" si="5"/>
        <v>1500.2348280838919</v>
      </c>
      <c r="I22" s="1">
        <f t="shared" si="6"/>
        <v>1006.8573519819353</v>
      </c>
      <c r="J22" s="1">
        <f t="shared" si="7"/>
        <v>1006.8573519819353</v>
      </c>
      <c r="K22" s="1">
        <f t="shared" si="8"/>
        <v>161.09717631710964</v>
      </c>
      <c r="L22" s="1">
        <f t="shared" si="9"/>
        <v>161.09717631710964</v>
      </c>
      <c r="M22" s="1">
        <f t="shared" si="10"/>
        <v>2668.1893563829367</v>
      </c>
      <c r="N22" s="1">
        <f t="shared" si="11"/>
        <v>2668.1893563829367</v>
      </c>
      <c r="O22" s="28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45292.427563953213</v>
      </c>
      <c r="C23" s="2">
        <v>13</v>
      </c>
      <c r="D23" s="1">
        <f t="shared" si="12"/>
        <v>45292.427563953213</v>
      </c>
      <c r="E23" s="1">
        <f t="shared" si="2"/>
        <v>45292.427563953213</v>
      </c>
      <c r="F23" s="1">
        <f t="shared" si="3"/>
        <v>1536.4905030959192</v>
      </c>
      <c r="G23" s="1">
        <f t="shared" si="4"/>
        <v>1536.4905030959192</v>
      </c>
      <c r="H23" s="1">
        <f t="shared" si="5"/>
        <v>1536.4905030959192</v>
      </c>
      <c r="I23" s="1">
        <f t="shared" si="6"/>
        <v>975.60245973018766</v>
      </c>
      <c r="J23" s="1">
        <f t="shared" si="7"/>
        <v>975.60245973018766</v>
      </c>
      <c r="K23" s="1">
        <f t="shared" si="8"/>
        <v>156.09639355683004</v>
      </c>
      <c r="L23" s="1">
        <f t="shared" si="9"/>
        <v>156.09639355683004</v>
      </c>
      <c r="M23" s="1">
        <f t="shared" si="10"/>
        <v>2668.1893563829367</v>
      </c>
      <c r="N23" s="1">
        <f t="shared" si="11"/>
        <v>2668.1893563829367</v>
      </c>
      <c r="P23" s="1"/>
      <c r="S23"/>
    </row>
    <row r="24" spans="1:20" x14ac:dyDescent="0.25">
      <c r="A24">
        <f t="shared" si="0"/>
        <v>14</v>
      </c>
      <c r="B24" s="7">
        <f t="shared" si="1"/>
        <v>43718.805207032477</v>
      </c>
      <c r="C24" s="2">
        <v>14</v>
      </c>
      <c r="D24" s="1">
        <f t="shared" si="12"/>
        <v>43718.805207032477</v>
      </c>
      <c r="E24" s="1">
        <f t="shared" si="2"/>
        <v>43718.805207032477</v>
      </c>
      <c r="F24" s="1">
        <f t="shared" si="3"/>
        <v>1573.6223569207373</v>
      </c>
      <c r="G24" s="1">
        <f t="shared" si="4"/>
        <v>1573.6223569207373</v>
      </c>
      <c r="H24" s="1">
        <f t="shared" si="5"/>
        <v>1573.6223569207373</v>
      </c>
      <c r="I24" s="1">
        <f t="shared" si="6"/>
        <v>943.59224091568933</v>
      </c>
      <c r="J24" s="1">
        <f t="shared" si="7"/>
        <v>943.59224091568933</v>
      </c>
      <c r="K24" s="1">
        <f t="shared" si="8"/>
        <v>150.97475854651029</v>
      </c>
      <c r="L24" s="1">
        <f t="shared" si="9"/>
        <v>150.97475854651029</v>
      </c>
      <c r="M24" s="1">
        <f t="shared" si="10"/>
        <v>2668.1893563829367</v>
      </c>
      <c r="N24" s="1">
        <f t="shared" si="11"/>
        <v>2668.1893563829367</v>
      </c>
      <c r="P24" s="1"/>
      <c r="S24"/>
    </row>
    <row r="25" spans="1:20" x14ac:dyDescent="0.25">
      <c r="A25">
        <f t="shared" si="0"/>
        <v>15</v>
      </c>
      <c r="B25" s="7">
        <f t="shared" si="1"/>
        <v>42107.153643152822</v>
      </c>
      <c r="C25" s="2">
        <v>15</v>
      </c>
      <c r="D25" s="1">
        <f t="shared" si="12"/>
        <v>42107.153643152822</v>
      </c>
      <c r="E25" s="1">
        <f t="shared" si="2"/>
        <v>42107.153643152822</v>
      </c>
      <c r="F25" s="1">
        <f t="shared" si="3"/>
        <v>1611.6515638796548</v>
      </c>
      <c r="G25" s="1">
        <f t="shared" si="4"/>
        <v>1611.6515638796548</v>
      </c>
      <c r="H25" s="1">
        <f t="shared" si="5"/>
        <v>1611.6515638796548</v>
      </c>
      <c r="I25" s="1">
        <f t="shared" si="6"/>
        <v>910.80844181317411</v>
      </c>
      <c r="J25" s="1">
        <f t="shared" si="7"/>
        <v>910.80844181317411</v>
      </c>
      <c r="K25" s="1">
        <f t="shared" si="8"/>
        <v>145.72935069010785</v>
      </c>
      <c r="L25" s="1">
        <f t="shared" si="9"/>
        <v>145.72935069010785</v>
      </c>
      <c r="M25" s="1">
        <f t="shared" si="10"/>
        <v>2668.1893563829367</v>
      </c>
      <c r="N25" s="1">
        <f t="shared" si="11"/>
        <v>2668.1893563829367</v>
      </c>
      <c r="P25" s="1"/>
      <c r="S25"/>
    </row>
    <row r="26" spans="1:20" x14ac:dyDescent="0.25">
      <c r="A26">
        <f t="shared" si="0"/>
        <v>16</v>
      </c>
      <c r="B26" s="7">
        <f t="shared" si="1"/>
        <v>40456.553833146078</v>
      </c>
      <c r="C26" s="2">
        <v>16</v>
      </c>
      <c r="D26" s="1">
        <f t="shared" si="12"/>
        <v>40456.553833146078</v>
      </c>
      <c r="E26" s="1">
        <f t="shared" si="2"/>
        <v>40456.553833146078</v>
      </c>
      <c r="F26" s="1">
        <f t="shared" si="3"/>
        <v>1650.5998100067463</v>
      </c>
      <c r="G26" s="1">
        <f t="shared" si="4"/>
        <v>1650.5998100067463</v>
      </c>
      <c r="H26" s="1">
        <f t="shared" si="5"/>
        <v>1650.5998100067463</v>
      </c>
      <c r="I26" s="1">
        <f t="shared" si="6"/>
        <v>877.23236756568144</v>
      </c>
      <c r="J26" s="1">
        <f t="shared" si="7"/>
        <v>877.23236756568144</v>
      </c>
      <c r="K26" s="1">
        <f t="shared" si="8"/>
        <v>140.35717881050903</v>
      </c>
      <c r="L26" s="1">
        <f t="shared" si="9"/>
        <v>140.35717881050903</v>
      </c>
      <c r="M26" s="1">
        <f t="shared" si="10"/>
        <v>2668.1893563829367</v>
      </c>
      <c r="N26" s="1">
        <f t="shared" si="11"/>
        <v>2668.1893563829367</v>
      </c>
      <c r="P26" s="1"/>
      <c r="S26"/>
    </row>
    <row r="27" spans="1:20" x14ac:dyDescent="0.25">
      <c r="A27">
        <f t="shared" si="0"/>
        <v>17</v>
      </c>
      <c r="B27" s="7">
        <f t="shared" si="1"/>
        <v>38766.064527730836</v>
      </c>
      <c r="C27" s="2">
        <v>17</v>
      </c>
      <c r="D27" s="1">
        <f t="shared" si="12"/>
        <v>38766.064527730836</v>
      </c>
      <c r="E27" s="1">
        <f t="shared" si="2"/>
        <v>38766.064527730836</v>
      </c>
      <c r="F27" s="1">
        <f t="shared" si="3"/>
        <v>1690.4893054152426</v>
      </c>
      <c r="G27" s="1">
        <f t="shared" si="4"/>
        <v>1690.4893054152426</v>
      </c>
      <c r="H27" s="1">
        <f t="shared" si="5"/>
        <v>1690.4893054152426</v>
      </c>
      <c r="I27" s="1">
        <f t="shared" si="6"/>
        <v>842.8448715238743</v>
      </c>
      <c r="J27" s="1">
        <f t="shared" si="7"/>
        <v>842.8448715238743</v>
      </c>
      <c r="K27" s="1">
        <f t="shared" si="8"/>
        <v>134.85517944381988</v>
      </c>
      <c r="L27" s="1">
        <f t="shared" si="9"/>
        <v>134.85517944381988</v>
      </c>
      <c r="M27" s="1">
        <f t="shared" si="10"/>
        <v>2668.1893563829367</v>
      </c>
      <c r="N27" s="1">
        <f t="shared" si="11"/>
        <v>2668.1893563829367</v>
      </c>
      <c r="P27" s="1"/>
      <c r="S27"/>
    </row>
    <row r="28" spans="1:20" x14ac:dyDescent="0.25">
      <c r="A28">
        <f t="shared" si="0"/>
        <v>18</v>
      </c>
      <c r="B28" s="7">
        <f t="shared" si="1"/>
        <v>37034.721730768055</v>
      </c>
      <c r="C28" s="2">
        <v>18</v>
      </c>
      <c r="D28" s="1">
        <f t="shared" si="12"/>
        <v>37034.721730768055</v>
      </c>
      <c r="E28" s="1">
        <f t="shared" si="2"/>
        <v>37034.721730768055</v>
      </c>
      <c r="F28" s="1">
        <f t="shared" si="3"/>
        <v>1731.3427969627774</v>
      </c>
      <c r="G28" s="1">
        <f t="shared" si="4"/>
        <v>1731.3427969627774</v>
      </c>
      <c r="H28" s="1">
        <f t="shared" si="5"/>
        <v>1731.3427969627774</v>
      </c>
      <c r="I28" s="1">
        <f t="shared" si="6"/>
        <v>807.62634432772359</v>
      </c>
      <c r="J28" s="1">
        <f t="shared" si="7"/>
        <v>807.62634432772359</v>
      </c>
      <c r="K28" s="1">
        <f t="shared" si="8"/>
        <v>129.22021509243578</v>
      </c>
      <c r="L28" s="1">
        <f t="shared" si="9"/>
        <v>129.22021509243578</v>
      </c>
      <c r="M28" s="1">
        <f t="shared" si="10"/>
        <v>2668.1893563829367</v>
      </c>
      <c r="N28" s="1">
        <f t="shared" si="11"/>
        <v>2668.1893563829367</v>
      </c>
      <c r="O28" s="28"/>
      <c r="P28" s="1"/>
      <c r="S28"/>
    </row>
    <row r="29" spans="1:20" x14ac:dyDescent="0.25">
      <c r="A29">
        <f t="shared" si="0"/>
        <v>19</v>
      </c>
      <c r="B29" s="7">
        <f t="shared" si="1"/>
        <v>35261.53814954534</v>
      </c>
      <c r="C29" s="2">
        <v>19</v>
      </c>
      <c r="D29" s="1">
        <f t="shared" si="12"/>
        <v>35261.53814954534</v>
      </c>
      <c r="E29" s="1">
        <f t="shared" si="2"/>
        <v>35261.53814954534</v>
      </c>
      <c r="F29" s="1">
        <f t="shared" si="3"/>
        <v>1773.1835812227112</v>
      </c>
      <c r="G29" s="1">
        <f t="shared" si="4"/>
        <v>1773.1835812227112</v>
      </c>
      <c r="H29" s="1">
        <f t="shared" si="5"/>
        <v>1773.1835812227112</v>
      </c>
      <c r="I29" s="1">
        <f t="shared" si="6"/>
        <v>771.55670272433235</v>
      </c>
      <c r="J29" s="1">
        <f t="shared" si="7"/>
        <v>771.55670272433235</v>
      </c>
      <c r="K29" s="1">
        <f t="shared" si="8"/>
        <v>123.44907243589319</v>
      </c>
      <c r="L29" s="1">
        <f t="shared" si="9"/>
        <v>123.44907243589319</v>
      </c>
      <c r="M29" s="1">
        <f t="shared" si="10"/>
        <v>2668.1893563829367</v>
      </c>
      <c r="N29" s="1">
        <f t="shared" si="11"/>
        <v>2668.1893563829367</v>
      </c>
      <c r="P29" s="1"/>
      <c r="S29"/>
    </row>
    <row r="30" spans="1:20" x14ac:dyDescent="0.25">
      <c r="A30">
        <f t="shared" si="0"/>
        <v>20</v>
      </c>
      <c r="B30" s="7">
        <f t="shared" si="1"/>
        <v>33445.502631776413</v>
      </c>
      <c r="C30" s="2">
        <v>20</v>
      </c>
      <c r="D30" s="1">
        <f t="shared" si="12"/>
        <v>33445.502631776413</v>
      </c>
      <c r="E30" s="1">
        <f t="shared" si="2"/>
        <v>33445.502631776413</v>
      </c>
      <c r="F30" s="1">
        <f t="shared" si="3"/>
        <v>1816.0355177689266</v>
      </c>
      <c r="G30" s="1">
        <f t="shared" si="4"/>
        <v>1816.0355177689266</v>
      </c>
      <c r="H30" s="1">
        <f t="shared" si="5"/>
        <v>1816.0355177689266</v>
      </c>
      <c r="I30" s="1">
        <f t="shared" si="6"/>
        <v>734.61537811552591</v>
      </c>
      <c r="J30" s="1">
        <f t="shared" si="7"/>
        <v>734.61537811552591</v>
      </c>
      <c r="K30" s="1">
        <f t="shared" si="8"/>
        <v>117.53846049848414</v>
      </c>
      <c r="L30" s="1">
        <f t="shared" si="9"/>
        <v>117.53846049848414</v>
      </c>
      <c r="M30" s="1">
        <f t="shared" si="10"/>
        <v>2668.1893563829367</v>
      </c>
      <c r="N30" s="1">
        <f t="shared" si="11"/>
        <v>2668.1893563829367</v>
      </c>
      <c r="P30" s="1"/>
      <c r="S30"/>
    </row>
    <row r="31" spans="1:20" x14ac:dyDescent="0.25">
      <c r="A31">
        <f t="shared" si="0"/>
        <v>21</v>
      </c>
      <c r="B31" s="7">
        <f t="shared" si="1"/>
        <v>31585.579588994737</v>
      </c>
      <c r="C31" s="2">
        <v>21</v>
      </c>
      <c r="D31" s="1">
        <f t="shared" si="12"/>
        <v>31585.579588994737</v>
      </c>
      <c r="E31" s="1">
        <f t="shared" si="2"/>
        <v>31585.579588994737</v>
      </c>
      <c r="F31" s="1">
        <f t="shared" si="3"/>
        <v>1859.9230427816756</v>
      </c>
      <c r="G31" s="1">
        <f t="shared" si="4"/>
        <v>1859.9230427816756</v>
      </c>
      <c r="H31" s="1">
        <f t="shared" si="5"/>
        <v>1859.9230427816756</v>
      </c>
      <c r="I31" s="1">
        <f t="shared" si="6"/>
        <v>696.78130482867334</v>
      </c>
      <c r="J31" s="1">
        <f t="shared" si="7"/>
        <v>696.78130482867334</v>
      </c>
      <c r="K31" s="1">
        <f t="shared" si="8"/>
        <v>111.48500877258773</v>
      </c>
      <c r="L31" s="1">
        <f t="shared" si="9"/>
        <v>111.48500877258773</v>
      </c>
      <c r="M31" s="1">
        <f t="shared" si="10"/>
        <v>2668.1893563829367</v>
      </c>
      <c r="N31" s="1">
        <f t="shared" si="11"/>
        <v>2668.1893563829367</v>
      </c>
      <c r="P31" s="1"/>
      <c r="S31"/>
    </row>
    <row r="32" spans="1:20" x14ac:dyDescent="0.25">
      <c r="A32">
        <f t="shared" si="0"/>
        <v>22</v>
      </c>
      <c r="B32" s="7">
        <f t="shared" si="1"/>
        <v>29680.708406012505</v>
      </c>
      <c r="C32" s="2">
        <v>22</v>
      </c>
      <c r="D32" s="1">
        <f t="shared" si="12"/>
        <v>29680.708406012505</v>
      </c>
      <c r="E32" s="1">
        <f t="shared" si="2"/>
        <v>29680.708406012505</v>
      </c>
      <c r="F32" s="1">
        <f t="shared" si="3"/>
        <v>1904.8711829822328</v>
      </c>
      <c r="G32" s="1">
        <f t="shared" si="4"/>
        <v>1904.8711829822328</v>
      </c>
      <c r="H32" s="1">
        <f t="shared" si="5"/>
        <v>1904.8711829822328</v>
      </c>
      <c r="I32" s="1">
        <f t="shared" si="6"/>
        <v>658.0329081040552</v>
      </c>
      <c r="J32" s="1">
        <f t="shared" si="7"/>
        <v>658.0329081040552</v>
      </c>
      <c r="K32" s="1">
        <f t="shared" si="8"/>
        <v>105.28526529664883</v>
      </c>
      <c r="L32" s="1">
        <f t="shared" si="9"/>
        <v>105.28526529664883</v>
      </c>
      <c r="M32" s="1">
        <f t="shared" si="10"/>
        <v>2668.1893563829367</v>
      </c>
      <c r="N32" s="1">
        <f t="shared" si="11"/>
        <v>2668.1893563829367</v>
      </c>
      <c r="P32" s="1"/>
      <c r="S32"/>
    </row>
    <row r="33" spans="1:19" x14ac:dyDescent="0.25">
      <c r="A33">
        <f t="shared" si="0"/>
        <v>23</v>
      </c>
      <c r="B33" s="7">
        <f t="shared" si="1"/>
        <v>27729.802836108203</v>
      </c>
      <c r="C33" s="2">
        <v>23</v>
      </c>
      <c r="D33" s="1">
        <f t="shared" si="12"/>
        <v>27729.802836108203</v>
      </c>
      <c r="E33" s="1">
        <f t="shared" si="2"/>
        <v>27729.802836108203</v>
      </c>
      <c r="F33" s="1">
        <f t="shared" si="3"/>
        <v>1950.9055699043031</v>
      </c>
      <c r="G33" s="1">
        <f t="shared" si="4"/>
        <v>1950.9055699043031</v>
      </c>
      <c r="H33" s="1">
        <f t="shared" si="5"/>
        <v>1950.9055699043031</v>
      </c>
      <c r="I33" s="1">
        <f t="shared" si="6"/>
        <v>618.34809179192553</v>
      </c>
      <c r="J33" s="1">
        <f t="shared" si="7"/>
        <v>618.34809179192553</v>
      </c>
      <c r="K33" s="1">
        <f t="shared" si="8"/>
        <v>98.935694686708089</v>
      </c>
      <c r="L33" s="1">
        <f t="shared" si="9"/>
        <v>98.935694686708089</v>
      </c>
      <c r="M33" s="1">
        <f t="shared" si="10"/>
        <v>2668.1893563829367</v>
      </c>
      <c r="N33" s="1">
        <f t="shared" si="11"/>
        <v>2668.1893563829367</v>
      </c>
      <c r="P33" s="1"/>
      <c r="S33"/>
    </row>
    <row r="34" spans="1:19" x14ac:dyDescent="0.25">
      <c r="A34">
        <f t="shared" si="0"/>
        <v>24</v>
      </c>
      <c r="B34" s="7">
        <f t="shared" si="1"/>
        <v>25731.750381597878</v>
      </c>
      <c r="C34" s="2">
        <v>24</v>
      </c>
      <c r="D34" s="1">
        <f t="shared" si="12"/>
        <v>25731.750381597878</v>
      </c>
      <c r="E34" s="1">
        <f t="shared" si="2"/>
        <v>25731.750381597878</v>
      </c>
      <c r="F34" s="1">
        <f t="shared" si="3"/>
        <v>1998.0524545103237</v>
      </c>
      <c r="G34" s="1">
        <f t="shared" si="4"/>
        <v>1998.0524545103237</v>
      </c>
      <c r="H34" s="1">
        <f t="shared" si="5"/>
        <v>1998.0524545103237</v>
      </c>
      <c r="I34" s="1">
        <f t="shared" si="6"/>
        <v>577.70422575225268</v>
      </c>
      <c r="J34" s="1">
        <f t="shared" si="7"/>
        <v>577.70422575225268</v>
      </c>
      <c r="K34" s="1">
        <f t="shared" si="8"/>
        <v>92.432676120360426</v>
      </c>
      <c r="L34" s="1">
        <f t="shared" si="9"/>
        <v>92.432676120360426</v>
      </c>
      <c r="M34" s="1">
        <f t="shared" si="10"/>
        <v>2668.1893563829367</v>
      </c>
      <c r="N34" s="1">
        <f t="shared" si="11"/>
        <v>2668.1893563829367</v>
      </c>
      <c r="O34" s="28"/>
      <c r="P34" s="1"/>
      <c r="S34"/>
    </row>
    <row r="35" spans="1:19" x14ac:dyDescent="0.25">
      <c r="A35">
        <f t="shared" si="0"/>
        <v>25</v>
      </c>
      <c r="B35" s="7">
        <f t="shared" si="1"/>
        <v>23685.41165943689</v>
      </c>
      <c r="C35" s="2">
        <v>25</v>
      </c>
      <c r="D35" s="1">
        <f t="shared" si="12"/>
        <v>23685.41165943689</v>
      </c>
      <c r="E35" s="1">
        <f t="shared" si="2"/>
        <v>23685.41165943689</v>
      </c>
      <c r="F35" s="1">
        <f t="shared" si="3"/>
        <v>2046.3387221609894</v>
      </c>
      <c r="G35" s="1">
        <f t="shared" si="4"/>
        <v>2046.3387221609894</v>
      </c>
      <c r="H35" s="1">
        <f t="shared" si="5"/>
        <v>2046.3387221609894</v>
      </c>
      <c r="I35" s="1">
        <f t="shared" si="6"/>
        <v>536.07813294995435</v>
      </c>
      <c r="J35" s="1">
        <f t="shared" si="7"/>
        <v>536.07813294995435</v>
      </c>
      <c r="K35" s="1">
        <f t="shared" si="8"/>
        <v>85.772501271992695</v>
      </c>
      <c r="L35" s="1">
        <f t="shared" si="9"/>
        <v>85.772501271992695</v>
      </c>
      <c r="M35" s="1">
        <f t="shared" si="10"/>
        <v>2668.1893563829367</v>
      </c>
      <c r="N35" s="1">
        <f t="shared" si="11"/>
        <v>2668.1893563829367</v>
      </c>
      <c r="P35" s="1"/>
      <c r="S35"/>
    </row>
    <row r="36" spans="1:19" x14ac:dyDescent="0.25">
      <c r="A36">
        <f t="shared" si="0"/>
        <v>26</v>
      </c>
      <c r="B36" s="7">
        <f t="shared" si="1"/>
        <v>21589.619751490343</v>
      </c>
      <c r="C36" s="2">
        <v>26</v>
      </c>
      <c r="D36" s="1">
        <f t="shared" si="12"/>
        <v>21589.619751490343</v>
      </c>
      <c r="E36" s="1">
        <f t="shared" si="2"/>
        <v>21589.619751490343</v>
      </c>
      <c r="F36" s="1">
        <f t="shared" si="3"/>
        <v>2095.7919079465464</v>
      </c>
      <c r="G36" s="1">
        <f t="shared" si="4"/>
        <v>2095.7919079465464</v>
      </c>
      <c r="H36" s="1">
        <f t="shared" si="5"/>
        <v>2095.7919079465464</v>
      </c>
      <c r="I36" s="1">
        <f t="shared" si="6"/>
        <v>493.44607623826721</v>
      </c>
      <c r="J36" s="1">
        <f t="shared" si="7"/>
        <v>493.44607623826721</v>
      </c>
      <c r="K36" s="1">
        <f t="shared" si="8"/>
        <v>78.951372198122755</v>
      </c>
      <c r="L36" s="1">
        <f t="shared" si="9"/>
        <v>78.951372198122755</v>
      </c>
      <c r="M36" s="1">
        <f t="shared" si="10"/>
        <v>2668.1893563829367</v>
      </c>
      <c r="N36" s="1">
        <f t="shared" si="11"/>
        <v>2668.1893563829367</v>
      </c>
      <c r="P36" s="1"/>
      <c r="S36"/>
    </row>
    <row r="37" spans="1:19" x14ac:dyDescent="0.25">
      <c r="A37">
        <f t="shared" si="0"/>
        <v>27</v>
      </c>
      <c r="B37" s="7">
        <f t="shared" si="1"/>
        <v>19443.179539101755</v>
      </c>
      <c r="C37" s="2">
        <v>27</v>
      </c>
      <c r="D37" s="1">
        <f t="shared" si="12"/>
        <v>19443.179539101755</v>
      </c>
      <c r="E37" s="1">
        <f t="shared" si="2"/>
        <v>19443.179539101755</v>
      </c>
      <c r="F37" s="1">
        <f t="shared" si="3"/>
        <v>2146.4402123885884</v>
      </c>
      <c r="G37" s="1">
        <f t="shared" si="4"/>
        <v>2146.4402123885884</v>
      </c>
      <c r="H37" s="1">
        <f t="shared" si="5"/>
        <v>2146.4402123885884</v>
      </c>
      <c r="I37" s="1">
        <f t="shared" si="6"/>
        <v>449.78374482271425</v>
      </c>
      <c r="J37" s="1">
        <f t="shared" si="7"/>
        <v>449.78374482271425</v>
      </c>
      <c r="K37" s="1">
        <f t="shared" si="8"/>
        <v>71.965399171634289</v>
      </c>
      <c r="L37" s="1">
        <f t="shared" si="9"/>
        <v>71.965399171634289</v>
      </c>
      <c r="M37" s="1">
        <f t="shared" si="10"/>
        <v>2668.1893563829367</v>
      </c>
      <c r="N37" s="1">
        <f t="shared" si="11"/>
        <v>2668.1893563829367</v>
      </c>
      <c r="P37" s="1"/>
      <c r="S37"/>
    </row>
    <row r="38" spans="1:19" x14ac:dyDescent="0.25">
      <c r="A38">
        <f t="shared" si="0"/>
        <v>28</v>
      </c>
      <c r="B38" s="7">
        <f t="shared" si="1"/>
        <v>17244.867021580441</v>
      </c>
      <c r="C38" s="2">
        <v>28</v>
      </c>
      <c r="D38" s="1">
        <f t="shared" si="12"/>
        <v>17244.867021580441</v>
      </c>
      <c r="E38" s="1">
        <f t="shared" si="2"/>
        <v>17244.867021580441</v>
      </c>
      <c r="F38" s="1">
        <f t="shared" si="3"/>
        <v>2198.3125175213122</v>
      </c>
      <c r="G38" s="1">
        <f t="shared" si="4"/>
        <v>2198.3125175213122</v>
      </c>
      <c r="H38" s="1">
        <f t="shared" si="5"/>
        <v>2198.3125175213122</v>
      </c>
      <c r="I38" s="1">
        <f t="shared" si="6"/>
        <v>405.06624039795213</v>
      </c>
      <c r="J38" s="1">
        <f t="shared" si="7"/>
        <v>405.06624039795213</v>
      </c>
      <c r="K38" s="1">
        <f t="shared" si="8"/>
        <v>64.810598463672335</v>
      </c>
      <c r="L38" s="1">
        <f t="shared" si="9"/>
        <v>64.810598463672335</v>
      </c>
      <c r="M38" s="1">
        <f t="shared" si="10"/>
        <v>2668.1893563829367</v>
      </c>
      <c r="N38" s="1">
        <f t="shared" si="11"/>
        <v>2668.1893563829367</v>
      </c>
      <c r="P38" s="1"/>
      <c r="S38"/>
    </row>
    <row r="39" spans="1:19" x14ac:dyDescent="0.25">
      <c r="A39">
        <f t="shared" si="0"/>
        <v>29</v>
      </c>
      <c r="B39" s="7">
        <f t="shared" si="1"/>
        <v>14993.42861821903</v>
      </c>
      <c r="C39" s="2">
        <v>29</v>
      </c>
      <c r="D39" s="1">
        <f t="shared" si="12"/>
        <v>14993.42861821903</v>
      </c>
      <c r="E39" s="1">
        <f t="shared" si="2"/>
        <v>14993.42861821903</v>
      </c>
      <c r="F39" s="1">
        <f t="shared" si="3"/>
        <v>2251.4384033614106</v>
      </c>
      <c r="G39" s="1">
        <f t="shared" si="4"/>
        <v>2251.4384033614106</v>
      </c>
      <c r="H39" s="1">
        <f t="shared" si="5"/>
        <v>2251.4384033614106</v>
      </c>
      <c r="I39" s="1">
        <f t="shared" si="6"/>
        <v>359.26806294959152</v>
      </c>
      <c r="J39" s="1">
        <f t="shared" si="7"/>
        <v>359.26806294959152</v>
      </c>
      <c r="K39" s="1">
        <f t="shared" si="8"/>
        <v>57.482890071934648</v>
      </c>
      <c r="L39" s="1">
        <f t="shared" si="9"/>
        <v>57.482890071934648</v>
      </c>
      <c r="M39" s="1">
        <f t="shared" si="10"/>
        <v>2668.1893563829367</v>
      </c>
      <c r="N39" s="1">
        <f t="shared" si="11"/>
        <v>2668.1893563829367</v>
      </c>
      <c r="P39" s="1"/>
      <c r="S39"/>
    </row>
    <row r="40" spans="1:19" x14ac:dyDescent="0.25">
      <c r="A40">
        <f t="shared" si="0"/>
        <v>30</v>
      </c>
      <c r="B40" s="7">
        <f t="shared" si="1"/>
        <v>12687.580453443052</v>
      </c>
      <c r="C40" s="2">
        <v>30</v>
      </c>
      <c r="D40" s="1">
        <f t="shared" si="12"/>
        <v>12687.580453443052</v>
      </c>
      <c r="E40" s="1">
        <f t="shared" si="2"/>
        <v>12687.580453443052</v>
      </c>
      <c r="F40" s="1">
        <f t="shared" si="3"/>
        <v>2305.8481647759781</v>
      </c>
      <c r="G40" s="1">
        <f t="shared" si="4"/>
        <v>2305.8481647759781</v>
      </c>
      <c r="H40" s="1">
        <f t="shared" si="5"/>
        <v>2305.8481647759781</v>
      </c>
      <c r="I40" s="1">
        <f t="shared" si="6"/>
        <v>312.36309621289558</v>
      </c>
      <c r="J40" s="1">
        <f t="shared" si="7"/>
        <v>312.36309621289558</v>
      </c>
      <c r="K40" s="1">
        <f t="shared" si="8"/>
        <v>49.978095394063295</v>
      </c>
      <c r="L40" s="1">
        <f t="shared" si="9"/>
        <v>49.978095394063295</v>
      </c>
      <c r="M40" s="1">
        <f t="shared" si="10"/>
        <v>2668.1893563829367</v>
      </c>
      <c r="N40" s="1">
        <f t="shared" si="11"/>
        <v>2668.1893563829367</v>
      </c>
      <c r="P40" s="1"/>
      <c r="S40"/>
    </row>
    <row r="41" spans="1:19" x14ac:dyDescent="0.25">
      <c r="A41">
        <f t="shared" si="0"/>
        <v>31</v>
      </c>
      <c r="B41" s="7">
        <f t="shared" si="1"/>
        <v>10326.007624684988</v>
      </c>
      <c r="C41" s="2">
        <v>31</v>
      </c>
      <c r="D41" s="1">
        <f t="shared" si="12"/>
        <v>10326.007624684988</v>
      </c>
      <c r="E41" s="1">
        <f t="shared" si="2"/>
        <v>10326.007624684988</v>
      </c>
      <c r="F41" s="1">
        <f t="shared" si="3"/>
        <v>2361.5728287580637</v>
      </c>
      <c r="G41" s="1">
        <f t="shared" si="4"/>
        <v>2361.5728287580637</v>
      </c>
      <c r="H41" s="1">
        <f t="shared" si="5"/>
        <v>2361.5728287580637</v>
      </c>
      <c r="I41" s="1">
        <f t="shared" si="6"/>
        <v>264.32459278006286</v>
      </c>
      <c r="J41" s="1">
        <f t="shared" si="7"/>
        <v>264.32459278006286</v>
      </c>
      <c r="K41" s="1">
        <f t="shared" si="8"/>
        <v>42.291934844810058</v>
      </c>
      <c r="L41" s="1">
        <f t="shared" si="9"/>
        <v>42.291934844810058</v>
      </c>
      <c r="M41" s="1">
        <f t="shared" si="10"/>
        <v>2668.1893563829367</v>
      </c>
      <c r="N41" s="1">
        <f t="shared" si="11"/>
        <v>2668.1893563829367</v>
      </c>
      <c r="P41" s="1"/>
      <c r="S41"/>
    </row>
    <row r="42" spans="1:19" x14ac:dyDescent="0.25">
      <c r="A42">
        <f t="shared" si="0"/>
        <v>32</v>
      </c>
      <c r="B42" s="7">
        <f t="shared" si="1"/>
        <v>7907.3634525652706</v>
      </c>
      <c r="C42" s="2">
        <v>32</v>
      </c>
      <c r="D42" s="1">
        <f t="shared" si="12"/>
        <v>7907.3634525652706</v>
      </c>
      <c r="E42" s="1">
        <f t="shared" si="2"/>
        <v>7907.3634525652706</v>
      </c>
      <c r="F42" s="1">
        <f t="shared" si="3"/>
        <v>2418.6441721197166</v>
      </c>
      <c r="G42" s="1">
        <f t="shared" si="4"/>
        <v>2418.6441721197166</v>
      </c>
      <c r="H42" s="1">
        <f t="shared" si="5"/>
        <v>2418.6441721197166</v>
      </c>
      <c r="I42" s="1">
        <f t="shared" si="6"/>
        <v>215.12515884760333</v>
      </c>
      <c r="J42" s="1">
        <f t="shared" si="7"/>
        <v>215.12515884760333</v>
      </c>
      <c r="K42" s="1">
        <f t="shared" si="8"/>
        <v>34.420025415616536</v>
      </c>
      <c r="L42" s="1">
        <f t="shared" si="9"/>
        <v>34.420025415616536</v>
      </c>
      <c r="M42" s="1">
        <f t="shared" si="10"/>
        <v>2668.1893563829367</v>
      </c>
      <c r="N42" s="1">
        <f t="shared" si="11"/>
        <v>2668.1893563829367</v>
      </c>
      <c r="P42" s="1"/>
      <c r="S42"/>
    </row>
    <row r="43" spans="1:19" x14ac:dyDescent="0.25">
      <c r="A43">
        <f t="shared" si="0"/>
        <v>33</v>
      </c>
      <c r="B43" s="7">
        <f t="shared" si="1"/>
        <v>5430.2687129526603</v>
      </c>
      <c r="C43" s="2">
        <v>33</v>
      </c>
      <c r="D43" s="1">
        <f t="shared" si="12"/>
        <v>5430.2687129526603</v>
      </c>
      <c r="E43" s="1">
        <f t="shared" si="2"/>
        <v>5430.2687129526603</v>
      </c>
      <c r="F43" s="1">
        <f t="shared" si="3"/>
        <v>2477.0947396126098</v>
      </c>
      <c r="G43" s="1">
        <f t="shared" si="4"/>
        <v>2477.0947396126098</v>
      </c>
      <c r="H43" s="1">
        <f t="shared" si="5"/>
        <v>2477.0947396126098</v>
      </c>
      <c r="I43" s="1">
        <f t="shared" si="6"/>
        <v>164.73673859510936</v>
      </c>
      <c r="J43" s="1">
        <f t="shared" si="7"/>
        <v>164.73673859510936</v>
      </c>
      <c r="K43" s="1">
        <f t="shared" si="8"/>
        <v>26.357878175217497</v>
      </c>
      <c r="L43" s="1">
        <f t="shared" si="9"/>
        <v>26.357878175217497</v>
      </c>
      <c r="M43" s="1">
        <f t="shared" si="10"/>
        <v>2668.1893563829367</v>
      </c>
      <c r="N43" s="1">
        <f t="shared" si="11"/>
        <v>2668.1893563829367</v>
      </c>
      <c r="P43" s="1"/>
      <c r="S43"/>
    </row>
    <row r="44" spans="1:19" x14ac:dyDescent="0.25">
      <c r="A44">
        <f t="shared" si="0"/>
        <v>34</v>
      </c>
      <c r="B44" s="7">
        <f t="shared" si="1"/>
        <v>2893.310850466079</v>
      </c>
      <c r="C44" s="2">
        <v>34</v>
      </c>
      <c r="D44" s="1">
        <f t="shared" si="12"/>
        <v>2893.310850466079</v>
      </c>
      <c r="E44" s="1">
        <f t="shared" si="2"/>
        <v>2893.310850466079</v>
      </c>
      <c r="F44" s="1">
        <f t="shared" si="3"/>
        <v>2536.9578624865812</v>
      </c>
      <c r="G44" s="1">
        <f t="shared" si="4"/>
        <v>2536.9578624865812</v>
      </c>
      <c r="H44" s="1">
        <f t="shared" si="5"/>
        <v>2536.9578624865812</v>
      </c>
      <c r="I44" s="1">
        <f t="shared" si="6"/>
        <v>113.13059818651345</v>
      </c>
      <c r="J44" s="1">
        <f t="shared" si="7"/>
        <v>113.13059818651345</v>
      </c>
      <c r="K44" s="1">
        <f t="shared" si="8"/>
        <v>18.100895709842153</v>
      </c>
      <c r="L44" s="1">
        <f t="shared" si="9"/>
        <v>18.100895709842153</v>
      </c>
      <c r="M44" s="1">
        <f t="shared" si="10"/>
        <v>2668.1893563829367</v>
      </c>
      <c r="N44" s="1">
        <f t="shared" si="11"/>
        <v>2668.1893563829367</v>
      </c>
      <c r="P44" s="1"/>
      <c r="S44"/>
    </row>
    <row r="45" spans="1:19" x14ac:dyDescent="0.25">
      <c r="A45">
        <f t="shared" si="0"/>
        <v>35</v>
      </c>
      <c r="B45" s="7">
        <f t="shared" si="1"/>
        <v>295.04317296940599</v>
      </c>
      <c r="C45" s="2">
        <v>35</v>
      </c>
      <c r="D45" s="1">
        <f t="shared" si="12"/>
        <v>295.04317296940599</v>
      </c>
      <c r="E45" s="1">
        <f t="shared" si="2"/>
        <v>295.04317296940599</v>
      </c>
      <c r="F45" s="1">
        <f t="shared" si="3"/>
        <v>2598.2676774966731</v>
      </c>
      <c r="G45" s="1">
        <f t="shared" si="4"/>
        <v>2598.2676774966731</v>
      </c>
      <c r="H45" s="1">
        <f t="shared" si="5"/>
        <v>2598.2676774966731</v>
      </c>
      <c r="I45" s="1">
        <f t="shared" si="6"/>
        <v>60.277309384709817</v>
      </c>
      <c r="J45" s="1">
        <f t="shared" si="7"/>
        <v>60.277309384709817</v>
      </c>
      <c r="K45" s="1">
        <f t="shared" si="8"/>
        <v>9.6443695015535713</v>
      </c>
      <c r="L45" s="1">
        <f t="shared" si="9"/>
        <v>9.6443695015535713</v>
      </c>
      <c r="M45" s="1">
        <f t="shared" si="10"/>
        <v>2668.1893563829367</v>
      </c>
      <c r="N45" s="1">
        <f t="shared" si="11"/>
        <v>2668.1893563829367</v>
      </c>
      <c r="P45" s="1"/>
      <c r="S45"/>
    </row>
    <row r="46" spans="1:19" x14ac:dyDescent="0.25">
      <c r="A46">
        <f t="shared" si="0"/>
        <v>36</v>
      </c>
      <c r="B46" s="7" t="str">
        <f t="shared" si="1"/>
        <v/>
      </c>
      <c r="C46" s="2">
        <v>36</v>
      </c>
      <c r="D46" s="1" t="str">
        <f t="shared" si="12"/>
        <v/>
      </c>
      <c r="E46" s="1">
        <f t="shared" si="2"/>
        <v>-2366.0159734001036</v>
      </c>
      <c r="F46" s="1">
        <f t="shared" si="3"/>
        <v>295.04317296940599</v>
      </c>
      <c r="G46" s="1">
        <f t="shared" si="4"/>
        <v>2661.0591463695096</v>
      </c>
      <c r="H46" s="1">
        <f t="shared" si="5"/>
        <v>2661.0591463695096</v>
      </c>
      <c r="I46" s="1">
        <f t="shared" si="6"/>
        <v>6.1467327701959418</v>
      </c>
      <c r="J46" s="1">
        <f t="shared" si="7"/>
        <v>6.1467327701959418</v>
      </c>
      <c r="K46" s="1">
        <f>IFERROR(IF(L46&gt;=0,I46*16%,""),"")</f>
        <v>0.98347724323135066</v>
      </c>
      <c r="L46" s="1">
        <f t="shared" si="9"/>
        <v>0.98347724323135066</v>
      </c>
      <c r="M46" s="1">
        <f t="shared" si="10"/>
        <v>302.17338298283329</v>
      </c>
      <c r="N46" s="1">
        <f t="shared" si="11"/>
        <v>2668.1893563829367</v>
      </c>
      <c r="P46" s="1"/>
      <c r="S46"/>
    </row>
    <row r="47" spans="1:19" x14ac:dyDescent="0.25">
      <c r="A47" t="str">
        <f t="shared" si="0"/>
        <v/>
      </c>
      <c r="B47" s="7" t="str">
        <f t="shared" si="1"/>
        <v/>
      </c>
      <c r="C47" s="2">
        <v>37</v>
      </c>
      <c r="D47" s="1" t="str">
        <f t="shared" si="12"/>
        <v/>
      </c>
      <c r="E47" s="1" t="e">
        <f t="shared" si="2"/>
        <v>#VALUE!</v>
      </c>
      <c r="F47" s="1" t="str">
        <f t="shared" si="3"/>
        <v/>
      </c>
      <c r="G47" s="1" t="str">
        <f t="shared" si="4"/>
        <v/>
      </c>
      <c r="H47" s="1" t="e">
        <f t="shared" si="5"/>
        <v>#VALUE!</v>
      </c>
      <c r="I47" s="1" t="str">
        <f t="shared" si="6"/>
        <v/>
      </c>
      <c r="J47" s="1" t="e">
        <f t="shared" si="7"/>
        <v>#VALUE!</v>
      </c>
      <c r="K47" s="1" t="str">
        <f t="shared" si="8"/>
        <v/>
      </c>
      <c r="L47" s="1" t="e">
        <f t="shared" si="9"/>
        <v>#VALUE!</v>
      </c>
      <c r="M47" s="1" t="str">
        <f t="shared" si="10"/>
        <v/>
      </c>
      <c r="N47" s="1">
        <f t="shared" si="11"/>
        <v>2668.1893563829367</v>
      </c>
      <c r="S47"/>
    </row>
    <row r="48" spans="1:19" x14ac:dyDescent="0.25">
      <c r="A48" t="str">
        <f t="shared" si="0"/>
        <v/>
      </c>
      <c r="B48" s="7" t="str">
        <f t="shared" si="1"/>
        <v/>
      </c>
      <c r="C48" s="2">
        <v>38</v>
      </c>
      <c r="D48" s="1" t="str">
        <f t="shared" si="12"/>
        <v/>
      </c>
      <c r="E48" s="1" t="e">
        <f t="shared" si="2"/>
        <v>#VALUE!</v>
      </c>
      <c r="F48" s="1" t="str">
        <f t="shared" si="3"/>
        <v/>
      </c>
      <c r="G48" s="1" t="str">
        <f t="shared" si="4"/>
        <v/>
      </c>
      <c r="H48" s="1" t="e">
        <f t="shared" si="5"/>
        <v>#VALUE!</v>
      </c>
      <c r="I48" s="1" t="str">
        <f t="shared" si="6"/>
        <v/>
      </c>
      <c r="J48" s="1" t="e">
        <f t="shared" si="7"/>
        <v>#VALUE!</v>
      </c>
      <c r="K48" s="1" t="str">
        <f t="shared" si="8"/>
        <v/>
      </c>
      <c r="L48" s="1" t="e">
        <f t="shared" si="9"/>
        <v>#VALUE!</v>
      </c>
      <c r="M48" s="1" t="str">
        <f t="shared" si="10"/>
        <v/>
      </c>
      <c r="N48" s="1">
        <f t="shared" si="11"/>
        <v>2668.1893563829367</v>
      </c>
      <c r="S48"/>
    </row>
    <row r="49" spans="1:19" x14ac:dyDescent="0.25">
      <c r="A49" t="str">
        <f t="shared" si="0"/>
        <v/>
      </c>
      <c r="B49" s="7" t="str">
        <f t="shared" si="1"/>
        <v/>
      </c>
      <c r="C49" s="2">
        <v>39</v>
      </c>
      <c r="D49" s="1" t="str">
        <f t="shared" si="12"/>
        <v/>
      </c>
      <c r="E49" s="1" t="e">
        <f t="shared" si="2"/>
        <v>#VALUE!</v>
      </c>
      <c r="F49" s="1" t="str">
        <f t="shared" si="3"/>
        <v/>
      </c>
      <c r="G49" s="1" t="str">
        <f t="shared" si="4"/>
        <v/>
      </c>
      <c r="H49" s="1" t="e">
        <f t="shared" si="5"/>
        <v>#VALUE!</v>
      </c>
      <c r="I49" s="1" t="str">
        <f t="shared" si="6"/>
        <v/>
      </c>
      <c r="J49" s="1" t="e">
        <f t="shared" si="7"/>
        <v>#VALUE!</v>
      </c>
      <c r="K49" s="1" t="str">
        <f t="shared" si="8"/>
        <v/>
      </c>
      <c r="L49" s="1" t="e">
        <f t="shared" si="9"/>
        <v>#VALUE!</v>
      </c>
      <c r="M49" s="1" t="str">
        <f t="shared" si="10"/>
        <v/>
      </c>
      <c r="N49" s="1">
        <f t="shared" si="11"/>
        <v>2668.1893563829367</v>
      </c>
      <c r="S49"/>
    </row>
    <row r="50" spans="1:19" x14ac:dyDescent="0.25">
      <c r="A50" t="str">
        <f t="shared" si="0"/>
        <v/>
      </c>
      <c r="B50" s="7" t="str">
        <f t="shared" si="1"/>
        <v/>
      </c>
      <c r="C50" s="2">
        <v>40</v>
      </c>
      <c r="D50" s="1" t="str">
        <f t="shared" si="12"/>
        <v/>
      </c>
      <c r="E50" s="1" t="e">
        <f t="shared" si="2"/>
        <v>#VALUE!</v>
      </c>
      <c r="F50" s="1" t="str">
        <f t="shared" si="3"/>
        <v/>
      </c>
      <c r="G50" s="1" t="str">
        <f t="shared" si="4"/>
        <v/>
      </c>
      <c r="H50" s="1" t="e">
        <f t="shared" si="5"/>
        <v>#VALUE!</v>
      </c>
      <c r="I50" s="1" t="str">
        <f t="shared" si="6"/>
        <v/>
      </c>
      <c r="J50" s="1" t="e">
        <f t="shared" si="7"/>
        <v>#VALUE!</v>
      </c>
      <c r="K50" s="1" t="str">
        <f t="shared" si="8"/>
        <v/>
      </c>
      <c r="L50" s="1" t="e">
        <f t="shared" si="9"/>
        <v>#VALUE!</v>
      </c>
      <c r="M50" s="1" t="str">
        <f t="shared" si="10"/>
        <v/>
      </c>
      <c r="N50" s="1">
        <f t="shared" si="11"/>
        <v>2668.1893563829367</v>
      </c>
      <c r="S50"/>
    </row>
    <row r="51" spans="1:19" x14ac:dyDescent="0.25">
      <c r="A51" t="str">
        <f t="shared" si="0"/>
        <v/>
      </c>
      <c r="B51" s="7" t="str">
        <f t="shared" si="1"/>
        <v/>
      </c>
      <c r="C51" s="2">
        <v>41</v>
      </c>
      <c r="D51" s="1" t="str">
        <f t="shared" si="12"/>
        <v/>
      </c>
      <c r="E51" s="1" t="e">
        <f t="shared" si="2"/>
        <v>#VALUE!</v>
      </c>
      <c r="F51" s="1" t="str">
        <f t="shared" si="3"/>
        <v/>
      </c>
      <c r="G51" s="1" t="str">
        <f t="shared" si="4"/>
        <v/>
      </c>
      <c r="H51" s="1" t="e">
        <f t="shared" si="5"/>
        <v>#VALUE!</v>
      </c>
      <c r="I51" s="1" t="str">
        <f t="shared" si="6"/>
        <v/>
      </c>
      <c r="J51" s="1" t="e">
        <f t="shared" si="7"/>
        <v>#VALUE!</v>
      </c>
      <c r="K51" s="1" t="str">
        <f t="shared" si="8"/>
        <v/>
      </c>
      <c r="L51" s="1" t="e">
        <f t="shared" si="9"/>
        <v>#VALUE!</v>
      </c>
      <c r="M51" s="1" t="str">
        <f t="shared" si="10"/>
        <v/>
      </c>
      <c r="N51" s="1">
        <f t="shared" si="11"/>
        <v>2668.1893563829367</v>
      </c>
      <c r="S51"/>
    </row>
    <row r="52" spans="1:19" x14ac:dyDescent="0.25">
      <c r="A52" t="str">
        <f t="shared" si="0"/>
        <v/>
      </c>
      <c r="B52" s="7" t="str">
        <f t="shared" si="1"/>
        <v/>
      </c>
      <c r="C52" s="2">
        <v>42</v>
      </c>
      <c r="D52" s="1" t="str">
        <f t="shared" si="12"/>
        <v/>
      </c>
      <c r="E52" s="1" t="e">
        <f t="shared" si="2"/>
        <v>#VALUE!</v>
      </c>
      <c r="F52" s="1" t="str">
        <f t="shared" si="3"/>
        <v/>
      </c>
      <c r="G52" s="1" t="str">
        <f t="shared" si="4"/>
        <v/>
      </c>
      <c r="H52" s="1" t="e">
        <f t="shared" si="5"/>
        <v>#VALUE!</v>
      </c>
      <c r="I52" s="1" t="str">
        <f t="shared" si="6"/>
        <v/>
      </c>
      <c r="J52" s="1" t="e">
        <f t="shared" si="7"/>
        <v>#VALUE!</v>
      </c>
      <c r="K52" s="1" t="str">
        <f t="shared" si="8"/>
        <v/>
      </c>
      <c r="L52" s="1" t="e">
        <f t="shared" si="9"/>
        <v>#VALUE!</v>
      </c>
      <c r="M52" s="1" t="str">
        <f t="shared" si="10"/>
        <v/>
      </c>
      <c r="N52" s="1">
        <f t="shared" si="11"/>
        <v>2668.1893563829367</v>
      </c>
      <c r="S52"/>
    </row>
    <row r="53" spans="1:19" x14ac:dyDescent="0.25">
      <c r="A53" t="str">
        <f t="shared" si="0"/>
        <v/>
      </c>
      <c r="B53" s="7" t="str">
        <f t="shared" si="1"/>
        <v/>
      </c>
      <c r="C53" s="2">
        <v>43</v>
      </c>
      <c r="D53" s="1" t="str">
        <f t="shared" si="12"/>
        <v/>
      </c>
      <c r="E53" s="1" t="e">
        <f t="shared" si="2"/>
        <v>#VALUE!</v>
      </c>
      <c r="F53" s="1" t="str">
        <f t="shared" si="3"/>
        <v/>
      </c>
      <c r="G53" s="1" t="str">
        <f t="shared" si="4"/>
        <v/>
      </c>
      <c r="H53" s="1" t="e">
        <f t="shared" si="5"/>
        <v>#VALUE!</v>
      </c>
      <c r="I53" s="1" t="str">
        <f t="shared" si="6"/>
        <v/>
      </c>
      <c r="J53" s="1" t="e">
        <f t="shared" si="7"/>
        <v>#VALUE!</v>
      </c>
      <c r="K53" s="1" t="str">
        <f t="shared" si="8"/>
        <v/>
      </c>
      <c r="L53" s="1" t="e">
        <f t="shared" si="9"/>
        <v>#VALUE!</v>
      </c>
      <c r="M53" s="1" t="str">
        <f t="shared" si="10"/>
        <v/>
      </c>
      <c r="N53" s="1">
        <f t="shared" si="11"/>
        <v>2668.1893563829367</v>
      </c>
      <c r="S53"/>
    </row>
    <row r="54" spans="1:19" x14ac:dyDescent="0.25">
      <c r="A54" t="str">
        <f t="shared" si="0"/>
        <v/>
      </c>
      <c r="B54" s="7" t="str">
        <f t="shared" si="1"/>
        <v/>
      </c>
      <c r="C54" s="2">
        <v>44</v>
      </c>
      <c r="D54" s="1" t="str">
        <f t="shared" si="12"/>
        <v/>
      </c>
      <c r="E54" s="1" t="e">
        <f t="shared" si="2"/>
        <v>#VALUE!</v>
      </c>
      <c r="F54" s="1" t="str">
        <f t="shared" si="3"/>
        <v/>
      </c>
      <c r="G54" s="1" t="str">
        <f t="shared" si="4"/>
        <v/>
      </c>
      <c r="H54" s="1" t="e">
        <f t="shared" si="5"/>
        <v>#VALUE!</v>
      </c>
      <c r="I54" s="1" t="str">
        <f t="shared" si="6"/>
        <v/>
      </c>
      <c r="J54" s="1" t="e">
        <f t="shared" si="7"/>
        <v>#VALUE!</v>
      </c>
      <c r="K54" s="1" t="str">
        <f t="shared" si="8"/>
        <v/>
      </c>
      <c r="L54" s="1" t="e">
        <f t="shared" si="9"/>
        <v>#VALUE!</v>
      </c>
      <c r="M54" s="1" t="str">
        <f t="shared" si="10"/>
        <v/>
      </c>
      <c r="N54" s="1">
        <f t="shared" si="11"/>
        <v>2668.1893563829367</v>
      </c>
      <c r="S54"/>
    </row>
    <row r="55" spans="1:19" x14ac:dyDescent="0.25">
      <c r="A55" t="str">
        <f t="shared" si="0"/>
        <v/>
      </c>
      <c r="B55" s="7" t="str">
        <f t="shared" si="1"/>
        <v/>
      </c>
      <c r="C55" s="2">
        <v>45</v>
      </c>
      <c r="D55" s="1" t="str">
        <f t="shared" si="12"/>
        <v/>
      </c>
      <c r="E55" s="1" t="e">
        <f t="shared" si="2"/>
        <v>#VALUE!</v>
      </c>
      <c r="F55" s="1" t="str">
        <f t="shared" si="3"/>
        <v/>
      </c>
      <c r="G55" s="1" t="str">
        <f t="shared" si="4"/>
        <v/>
      </c>
      <c r="H55" s="1" t="e">
        <f t="shared" si="5"/>
        <v>#VALUE!</v>
      </c>
      <c r="I55" s="1" t="str">
        <f t="shared" si="6"/>
        <v/>
      </c>
      <c r="J55" s="1" t="e">
        <f t="shared" si="7"/>
        <v>#VALUE!</v>
      </c>
      <c r="K55" s="1" t="str">
        <f t="shared" si="8"/>
        <v/>
      </c>
      <c r="L55" s="1" t="e">
        <f t="shared" si="9"/>
        <v>#VALUE!</v>
      </c>
      <c r="M55" s="1" t="str">
        <f t="shared" si="10"/>
        <v/>
      </c>
      <c r="N55" s="1">
        <f t="shared" si="11"/>
        <v>2668.1893563829367</v>
      </c>
      <c r="S55"/>
    </row>
    <row r="56" spans="1:19" x14ac:dyDescent="0.25">
      <c r="A56" t="str">
        <f t="shared" si="0"/>
        <v/>
      </c>
      <c r="B56" s="7" t="str">
        <f t="shared" si="1"/>
        <v/>
      </c>
      <c r="C56" s="2">
        <v>46</v>
      </c>
      <c r="D56" s="1" t="str">
        <f t="shared" si="12"/>
        <v/>
      </c>
      <c r="E56" s="1" t="e">
        <f t="shared" si="2"/>
        <v>#VALUE!</v>
      </c>
      <c r="F56" s="1" t="str">
        <f t="shared" si="3"/>
        <v/>
      </c>
      <c r="G56" s="1" t="str">
        <f t="shared" si="4"/>
        <v/>
      </c>
      <c r="H56" s="1" t="e">
        <f t="shared" si="5"/>
        <v>#VALUE!</v>
      </c>
      <c r="I56" s="1" t="str">
        <f t="shared" si="6"/>
        <v/>
      </c>
      <c r="J56" s="1" t="e">
        <f t="shared" si="7"/>
        <v>#VALUE!</v>
      </c>
      <c r="K56" s="1" t="str">
        <f t="shared" si="8"/>
        <v/>
      </c>
      <c r="L56" s="1" t="e">
        <f t="shared" si="9"/>
        <v>#VALUE!</v>
      </c>
      <c r="M56" s="1" t="str">
        <f t="shared" si="10"/>
        <v/>
      </c>
      <c r="N56" s="1">
        <f t="shared" si="11"/>
        <v>2668.1893563829367</v>
      </c>
      <c r="S56"/>
    </row>
    <row r="57" spans="1:19" x14ac:dyDescent="0.25">
      <c r="A57" t="str">
        <f t="shared" si="0"/>
        <v/>
      </c>
      <c r="B57" s="7" t="str">
        <f t="shared" si="1"/>
        <v/>
      </c>
      <c r="C57" s="2">
        <v>47</v>
      </c>
      <c r="D57" s="1" t="str">
        <f t="shared" si="12"/>
        <v/>
      </c>
      <c r="E57" s="1" t="e">
        <f t="shared" si="2"/>
        <v>#VALUE!</v>
      </c>
      <c r="F57" s="1" t="str">
        <f t="shared" si="3"/>
        <v/>
      </c>
      <c r="G57" s="1" t="str">
        <f t="shared" si="4"/>
        <v/>
      </c>
      <c r="H57" s="1" t="e">
        <f t="shared" si="5"/>
        <v>#VALUE!</v>
      </c>
      <c r="I57" s="1" t="str">
        <f t="shared" si="6"/>
        <v/>
      </c>
      <c r="J57" s="1" t="e">
        <f t="shared" si="7"/>
        <v>#VALUE!</v>
      </c>
      <c r="K57" s="1" t="str">
        <f t="shared" si="8"/>
        <v/>
      </c>
      <c r="L57" s="1" t="e">
        <f t="shared" si="9"/>
        <v>#VALUE!</v>
      </c>
      <c r="M57" s="1" t="str">
        <f t="shared" si="10"/>
        <v/>
      </c>
      <c r="N57" s="1">
        <f t="shared" si="11"/>
        <v>2668.1893563829367</v>
      </c>
      <c r="S57"/>
    </row>
    <row r="58" spans="1:19" x14ac:dyDescent="0.25">
      <c r="A58" t="str">
        <f t="shared" si="0"/>
        <v/>
      </c>
      <c r="B58" s="7" t="str">
        <f t="shared" si="1"/>
        <v/>
      </c>
      <c r="C58" s="2">
        <v>48</v>
      </c>
      <c r="D58" s="1" t="str">
        <f t="shared" si="12"/>
        <v/>
      </c>
      <c r="E58" s="1" t="e">
        <f t="shared" si="2"/>
        <v>#VALUE!</v>
      </c>
      <c r="F58" s="1" t="str">
        <f t="shared" si="3"/>
        <v/>
      </c>
      <c r="G58" s="1" t="str">
        <f t="shared" si="4"/>
        <v/>
      </c>
      <c r="H58" s="1" t="e">
        <f t="shared" si="5"/>
        <v>#VALUE!</v>
      </c>
      <c r="I58" s="1" t="str">
        <f t="shared" si="6"/>
        <v/>
      </c>
      <c r="J58" s="1" t="e">
        <f t="shared" si="7"/>
        <v>#VALUE!</v>
      </c>
      <c r="K58" s="1" t="str">
        <f>IFERROR(IF(L58&gt;=0,I58*16%,""),"")</f>
        <v/>
      </c>
      <c r="L58" s="1" t="e">
        <f t="shared" si="9"/>
        <v>#VALUE!</v>
      </c>
      <c r="M58" s="1" t="str">
        <f t="shared" si="10"/>
        <v/>
      </c>
      <c r="N58" s="1">
        <f t="shared" si="11"/>
        <v>2668.1893563829367</v>
      </c>
      <c r="S58"/>
    </row>
    <row r="59" spans="1:19" x14ac:dyDescent="0.25">
      <c r="A59" t="str">
        <f t="shared" si="0"/>
        <v/>
      </c>
      <c r="B59" s="7" t="str">
        <f t="shared" si="1"/>
        <v/>
      </c>
      <c r="C59" s="2">
        <v>49</v>
      </c>
      <c r="D59" s="1" t="str">
        <f t="shared" si="12"/>
        <v/>
      </c>
      <c r="E59" s="1" t="e">
        <f t="shared" si="2"/>
        <v>#VALUE!</v>
      </c>
      <c r="F59" s="1" t="str">
        <f t="shared" si="3"/>
        <v/>
      </c>
      <c r="G59" s="1" t="str">
        <f t="shared" si="4"/>
        <v/>
      </c>
      <c r="H59" s="1" t="e">
        <f t="shared" si="5"/>
        <v>#VALUE!</v>
      </c>
      <c r="I59" s="1" t="str">
        <f t="shared" si="6"/>
        <v/>
      </c>
      <c r="J59" s="1" t="e">
        <f t="shared" si="7"/>
        <v>#VALUE!</v>
      </c>
      <c r="K59" s="1" t="str">
        <f t="shared" si="8"/>
        <v/>
      </c>
      <c r="L59" s="1" t="e">
        <f t="shared" si="9"/>
        <v>#VALUE!</v>
      </c>
      <c r="M59" s="1" t="str">
        <f t="shared" si="10"/>
        <v/>
      </c>
      <c r="N59" s="1">
        <f t="shared" si="11"/>
        <v>2668.1893563829367</v>
      </c>
      <c r="S59"/>
    </row>
    <row r="60" spans="1:19" x14ac:dyDescent="0.25">
      <c r="A60" t="str">
        <f t="shared" si="0"/>
        <v/>
      </c>
      <c r="B60" s="7" t="str">
        <f t="shared" si="1"/>
        <v/>
      </c>
      <c r="C60" s="2">
        <v>50</v>
      </c>
      <c r="D60" s="1" t="str">
        <f t="shared" si="12"/>
        <v/>
      </c>
      <c r="E60" s="1" t="e">
        <f t="shared" si="2"/>
        <v>#VALUE!</v>
      </c>
      <c r="F60" s="1" t="str">
        <f t="shared" si="3"/>
        <v/>
      </c>
      <c r="G60" s="1" t="str">
        <f t="shared" si="4"/>
        <v/>
      </c>
      <c r="H60" s="1" t="e">
        <f t="shared" si="5"/>
        <v>#VALUE!</v>
      </c>
      <c r="I60" s="1" t="str">
        <f t="shared" si="6"/>
        <v/>
      </c>
      <c r="J60" s="1" t="e">
        <f t="shared" si="7"/>
        <v>#VALUE!</v>
      </c>
      <c r="K60" s="1" t="str">
        <f t="shared" si="8"/>
        <v/>
      </c>
      <c r="L60" s="1" t="e">
        <f t="shared" si="9"/>
        <v>#VALUE!</v>
      </c>
      <c r="M60" s="1" t="str">
        <f t="shared" si="10"/>
        <v/>
      </c>
      <c r="N60" s="1">
        <f t="shared" si="11"/>
        <v>2668.1893563829367</v>
      </c>
      <c r="S60"/>
    </row>
    <row r="61" spans="1:19" x14ac:dyDescent="0.25">
      <c r="A61" t="str">
        <f t="shared" si="0"/>
        <v/>
      </c>
      <c r="B61" s="7" t="str">
        <f t="shared" si="1"/>
        <v/>
      </c>
      <c r="C61" s="2">
        <v>51</v>
      </c>
      <c r="D61" s="1" t="str">
        <f t="shared" si="12"/>
        <v/>
      </c>
      <c r="E61" s="1" t="e">
        <f t="shared" si="2"/>
        <v>#VALUE!</v>
      </c>
      <c r="F61" s="1" t="str">
        <f t="shared" si="3"/>
        <v/>
      </c>
      <c r="G61" s="1" t="str">
        <f t="shared" si="4"/>
        <v/>
      </c>
      <c r="H61" s="1" t="e">
        <f t="shared" si="5"/>
        <v>#VALUE!</v>
      </c>
      <c r="I61" s="1" t="str">
        <f t="shared" si="6"/>
        <v/>
      </c>
      <c r="J61" s="1" t="e">
        <f t="shared" si="7"/>
        <v>#VALUE!</v>
      </c>
      <c r="K61" s="1" t="str">
        <f t="shared" si="8"/>
        <v/>
      </c>
      <c r="L61" s="1" t="e">
        <f t="shared" si="9"/>
        <v>#VALUE!</v>
      </c>
      <c r="M61" s="1" t="str">
        <f t="shared" si="10"/>
        <v/>
      </c>
      <c r="N61" s="1">
        <f t="shared" si="11"/>
        <v>2668.1893563829367</v>
      </c>
      <c r="S61"/>
    </row>
    <row r="62" spans="1:19" x14ac:dyDescent="0.25">
      <c r="A62" t="str">
        <f t="shared" si="0"/>
        <v/>
      </c>
      <c r="B62" s="7" t="str">
        <f t="shared" si="1"/>
        <v/>
      </c>
      <c r="C62" s="2">
        <v>52</v>
      </c>
      <c r="D62" s="1" t="str">
        <f t="shared" si="12"/>
        <v/>
      </c>
      <c r="E62" s="1" t="e">
        <f t="shared" si="2"/>
        <v>#VALUE!</v>
      </c>
      <c r="F62" s="1" t="str">
        <f t="shared" si="3"/>
        <v/>
      </c>
      <c r="G62" s="1" t="str">
        <f t="shared" si="4"/>
        <v/>
      </c>
      <c r="H62" s="1" t="e">
        <f t="shared" si="5"/>
        <v>#VALUE!</v>
      </c>
      <c r="I62" s="1" t="str">
        <f t="shared" si="6"/>
        <v/>
      </c>
      <c r="J62" s="1" t="e">
        <f t="shared" si="7"/>
        <v>#VALUE!</v>
      </c>
      <c r="K62" s="1" t="str">
        <f t="shared" si="8"/>
        <v/>
      </c>
      <c r="L62" s="1" t="e">
        <f t="shared" si="9"/>
        <v>#VALUE!</v>
      </c>
      <c r="M62" s="1" t="str">
        <f t="shared" si="10"/>
        <v/>
      </c>
      <c r="N62" s="1">
        <f t="shared" si="11"/>
        <v>2668.1893563829367</v>
      </c>
      <c r="S62"/>
    </row>
    <row r="63" spans="1:19" x14ac:dyDescent="0.25">
      <c r="A63" t="str">
        <f t="shared" si="0"/>
        <v/>
      </c>
      <c r="B63" s="7" t="str">
        <f t="shared" si="1"/>
        <v/>
      </c>
      <c r="C63" s="2">
        <v>53</v>
      </c>
      <c r="D63" s="1" t="str">
        <f t="shared" si="12"/>
        <v/>
      </c>
      <c r="E63" s="1" t="e">
        <f t="shared" si="2"/>
        <v>#VALUE!</v>
      </c>
      <c r="F63" s="1" t="str">
        <f t="shared" si="3"/>
        <v/>
      </c>
      <c r="G63" s="1" t="str">
        <f t="shared" si="4"/>
        <v/>
      </c>
      <c r="H63" s="1" t="e">
        <f t="shared" si="5"/>
        <v>#VALUE!</v>
      </c>
      <c r="I63" s="1" t="str">
        <f t="shared" si="6"/>
        <v/>
      </c>
      <c r="J63" s="1" t="e">
        <f t="shared" si="7"/>
        <v>#VALUE!</v>
      </c>
      <c r="K63" s="1" t="str">
        <f t="shared" si="8"/>
        <v/>
      </c>
      <c r="L63" s="1" t="e">
        <f t="shared" si="9"/>
        <v>#VALUE!</v>
      </c>
      <c r="M63" s="1" t="str">
        <f t="shared" si="10"/>
        <v/>
      </c>
      <c r="N63" s="1">
        <f t="shared" si="11"/>
        <v>2668.1893563829367</v>
      </c>
      <c r="S63"/>
    </row>
    <row r="64" spans="1:19" x14ac:dyDescent="0.25">
      <c r="A64" t="str">
        <f t="shared" si="0"/>
        <v/>
      </c>
      <c r="B64" s="7" t="str">
        <f t="shared" si="1"/>
        <v/>
      </c>
      <c r="C64" s="2">
        <v>54</v>
      </c>
      <c r="D64" s="1" t="str">
        <f t="shared" si="12"/>
        <v/>
      </c>
      <c r="E64" s="1" t="e">
        <f t="shared" si="2"/>
        <v>#VALUE!</v>
      </c>
      <c r="F64" s="1" t="str">
        <f t="shared" si="3"/>
        <v/>
      </c>
      <c r="G64" s="1" t="str">
        <f t="shared" si="4"/>
        <v/>
      </c>
      <c r="H64" s="1" t="e">
        <f t="shared" si="5"/>
        <v>#VALUE!</v>
      </c>
      <c r="I64" s="1" t="str">
        <f t="shared" si="6"/>
        <v/>
      </c>
      <c r="J64" s="1" t="e">
        <f t="shared" si="7"/>
        <v>#VALUE!</v>
      </c>
      <c r="K64" s="1" t="str">
        <f t="shared" si="8"/>
        <v/>
      </c>
      <c r="L64" s="1" t="e">
        <f t="shared" si="9"/>
        <v>#VALUE!</v>
      </c>
      <c r="M64" s="1" t="str">
        <f t="shared" si="10"/>
        <v/>
      </c>
      <c r="N64" s="1">
        <f t="shared" si="11"/>
        <v>2668.1893563829367</v>
      </c>
      <c r="S64"/>
    </row>
    <row r="65" spans="1:19" x14ac:dyDescent="0.25">
      <c r="A65" t="str">
        <f t="shared" si="0"/>
        <v/>
      </c>
      <c r="B65" s="7" t="str">
        <f t="shared" si="1"/>
        <v/>
      </c>
      <c r="C65" s="2">
        <v>55</v>
      </c>
      <c r="D65" s="1" t="str">
        <f t="shared" si="12"/>
        <v/>
      </c>
      <c r="E65" s="1" t="e">
        <f t="shared" si="2"/>
        <v>#VALUE!</v>
      </c>
      <c r="F65" s="1" t="str">
        <f t="shared" si="3"/>
        <v/>
      </c>
      <c r="G65" s="1" t="str">
        <f t="shared" si="4"/>
        <v/>
      </c>
      <c r="H65" s="1" t="e">
        <f t="shared" si="5"/>
        <v>#VALUE!</v>
      </c>
      <c r="I65" s="1" t="str">
        <f t="shared" si="6"/>
        <v/>
      </c>
      <c r="J65" s="1" t="e">
        <f t="shared" si="7"/>
        <v>#VALUE!</v>
      </c>
      <c r="K65" s="1" t="str">
        <f t="shared" si="8"/>
        <v/>
      </c>
      <c r="L65" s="1" t="e">
        <f t="shared" si="9"/>
        <v>#VALUE!</v>
      </c>
      <c r="M65" s="1" t="str">
        <f t="shared" si="10"/>
        <v/>
      </c>
      <c r="N65" s="1">
        <f t="shared" si="11"/>
        <v>2668.1893563829367</v>
      </c>
      <c r="S65"/>
    </row>
    <row r="66" spans="1:19" x14ac:dyDescent="0.25">
      <c r="A66" t="str">
        <f t="shared" si="0"/>
        <v/>
      </c>
      <c r="B66" s="7" t="str">
        <f t="shared" si="1"/>
        <v/>
      </c>
      <c r="C66" s="2">
        <v>56</v>
      </c>
      <c r="D66" s="1" t="str">
        <f t="shared" si="12"/>
        <v/>
      </c>
      <c r="E66" s="1" t="e">
        <f t="shared" si="2"/>
        <v>#VALUE!</v>
      </c>
      <c r="F66" s="1" t="str">
        <f t="shared" si="3"/>
        <v/>
      </c>
      <c r="G66" s="1" t="str">
        <f t="shared" si="4"/>
        <v/>
      </c>
      <c r="H66" s="1" t="e">
        <f t="shared" si="5"/>
        <v>#VALUE!</v>
      </c>
      <c r="I66" s="1" t="str">
        <f t="shared" si="6"/>
        <v/>
      </c>
      <c r="J66" s="1" t="e">
        <f t="shared" si="7"/>
        <v>#VALUE!</v>
      </c>
      <c r="K66" s="1" t="str">
        <f t="shared" si="8"/>
        <v/>
      </c>
      <c r="L66" s="1" t="e">
        <f t="shared" si="9"/>
        <v>#VALUE!</v>
      </c>
      <c r="M66" s="1" t="str">
        <f t="shared" si="10"/>
        <v/>
      </c>
      <c r="N66" s="1">
        <f t="shared" si="11"/>
        <v>2668.1893563829367</v>
      </c>
      <c r="S66"/>
    </row>
    <row r="67" spans="1:19" x14ac:dyDescent="0.25">
      <c r="A67" t="str">
        <f t="shared" si="0"/>
        <v/>
      </c>
      <c r="B67" s="7" t="str">
        <f t="shared" si="1"/>
        <v/>
      </c>
      <c r="C67" s="2">
        <v>57</v>
      </c>
      <c r="D67" s="1" t="str">
        <f t="shared" si="12"/>
        <v/>
      </c>
      <c r="E67" s="1" t="e">
        <f t="shared" si="2"/>
        <v>#VALUE!</v>
      </c>
      <c r="F67" s="1" t="str">
        <f t="shared" si="3"/>
        <v/>
      </c>
      <c r="G67" s="1" t="str">
        <f t="shared" si="4"/>
        <v/>
      </c>
      <c r="H67" s="1" t="e">
        <f t="shared" si="5"/>
        <v>#VALUE!</v>
      </c>
      <c r="I67" s="1" t="str">
        <f t="shared" si="6"/>
        <v/>
      </c>
      <c r="J67" s="1" t="e">
        <f t="shared" si="7"/>
        <v>#VALUE!</v>
      </c>
      <c r="K67" s="1" t="str">
        <f t="shared" si="8"/>
        <v/>
      </c>
      <c r="L67" s="1" t="e">
        <f t="shared" si="9"/>
        <v>#VALUE!</v>
      </c>
      <c r="M67" s="1" t="str">
        <f t="shared" si="10"/>
        <v/>
      </c>
      <c r="N67" s="1">
        <f t="shared" si="11"/>
        <v>2668.1893563829367</v>
      </c>
      <c r="S67"/>
    </row>
    <row r="68" spans="1:19" x14ac:dyDescent="0.25">
      <c r="A68" t="str">
        <f t="shared" si="0"/>
        <v/>
      </c>
      <c r="B68" s="7" t="str">
        <f t="shared" si="1"/>
        <v/>
      </c>
      <c r="C68" s="2">
        <v>58</v>
      </c>
      <c r="D68" s="1" t="str">
        <f t="shared" si="12"/>
        <v/>
      </c>
      <c r="E68" s="1" t="e">
        <f t="shared" si="2"/>
        <v>#VALUE!</v>
      </c>
      <c r="F68" s="1" t="str">
        <f t="shared" si="3"/>
        <v/>
      </c>
      <c r="G68" s="1" t="str">
        <f t="shared" si="4"/>
        <v/>
      </c>
      <c r="H68" s="1" t="e">
        <f t="shared" si="5"/>
        <v>#VALUE!</v>
      </c>
      <c r="I68" s="1" t="str">
        <f t="shared" si="6"/>
        <v/>
      </c>
      <c r="J68" s="1" t="e">
        <f t="shared" si="7"/>
        <v>#VALUE!</v>
      </c>
      <c r="K68" s="1" t="str">
        <f t="shared" si="8"/>
        <v/>
      </c>
      <c r="L68" s="1" t="e">
        <f t="shared" si="9"/>
        <v>#VALUE!</v>
      </c>
      <c r="M68" s="1" t="str">
        <f t="shared" si="10"/>
        <v/>
      </c>
      <c r="N68" s="1">
        <f t="shared" si="11"/>
        <v>2668.1893563829367</v>
      </c>
      <c r="S68"/>
    </row>
    <row r="69" spans="1:19" x14ac:dyDescent="0.25">
      <c r="A69" t="str">
        <f t="shared" si="0"/>
        <v/>
      </c>
      <c r="B69" s="7" t="str">
        <f t="shared" si="1"/>
        <v/>
      </c>
      <c r="C69" s="2">
        <v>59</v>
      </c>
      <c r="D69" s="1" t="str">
        <f t="shared" si="12"/>
        <v/>
      </c>
      <c r="E69" s="1" t="e">
        <f t="shared" si="2"/>
        <v>#VALUE!</v>
      </c>
      <c r="F69" s="1" t="str">
        <f t="shared" si="3"/>
        <v/>
      </c>
      <c r="G69" s="1" t="str">
        <f t="shared" si="4"/>
        <v/>
      </c>
      <c r="H69" s="1" t="e">
        <f t="shared" si="5"/>
        <v>#VALUE!</v>
      </c>
      <c r="I69" s="1" t="str">
        <f t="shared" si="6"/>
        <v/>
      </c>
      <c r="J69" s="1" t="e">
        <f t="shared" si="7"/>
        <v>#VALUE!</v>
      </c>
      <c r="K69" s="1" t="str">
        <f t="shared" si="8"/>
        <v/>
      </c>
      <c r="L69" s="1" t="e">
        <f t="shared" si="9"/>
        <v>#VALUE!</v>
      </c>
      <c r="M69" s="1" t="str">
        <f t="shared" si="10"/>
        <v/>
      </c>
      <c r="N69" s="1">
        <f t="shared" si="11"/>
        <v>2668.1893563829367</v>
      </c>
      <c r="S69"/>
    </row>
    <row r="70" spans="1:19" x14ac:dyDescent="0.25">
      <c r="A70" t="str">
        <f t="shared" si="0"/>
        <v/>
      </c>
      <c r="B70" s="7" t="str">
        <f t="shared" si="1"/>
        <v/>
      </c>
      <c r="C70" s="2">
        <v>60</v>
      </c>
      <c r="D70" s="1" t="str">
        <f t="shared" si="12"/>
        <v/>
      </c>
      <c r="E70" s="1" t="e">
        <f t="shared" si="2"/>
        <v>#VALUE!</v>
      </c>
      <c r="F70" s="1" t="str">
        <f t="shared" si="3"/>
        <v/>
      </c>
      <c r="G70" s="1" t="str">
        <f t="shared" si="4"/>
        <v/>
      </c>
      <c r="H70" s="1" t="e">
        <f t="shared" si="5"/>
        <v>#VALUE!</v>
      </c>
      <c r="I70" s="1" t="str">
        <f t="shared" si="6"/>
        <v/>
      </c>
      <c r="J70" s="1" t="e">
        <f t="shared" si="7"/>
        <v>#VALUE!</v>
      </c>
      <c r="K70" s="1" t="str">
        <f t="shared" si="8"/>
        <v/>
      </c>
      <c r="L70" s="1" t="e">
        <f t="shared" si="9"/>
        <v>#VALUE!</v>
      </c>
      <c r="M70" s="1" t="str">
        <f t="shared" si="10"/>
        <v/>
      </c>
      <c r="N70" s="1">
        <f t="shared" si="11"/>
        <v>2668.1893563829367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 xr:uid="{313C4636-E578-49D6-B23E-40330F7CF17A}">
      <formula1>$XFC$1:$XFC$2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CAT 29.46% MONTOS MAYORES 100K</vt:lpstr>
      <vt:lpstr>CAT 33.18% MONTOS MENORES 100K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2024-04-16T15:52:52Z</cp:lastPrinted>
  <dcterms:created xsi:type="dcterms:W3CDTF">2022-04-20T18:00:31Z</dcterms:created>
  <dcterms:modified xsi:type="dcterms:W3CDTF">2026-02-10T00:47:45Z</dcterms:modified>
</cp:coreProperties>
</file>