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3D2D354C-BDF5-4828-874D-1B393B8463CB}" xr6:coauthVersionLast="47" xr6:coauthVersionMax="47" xr10:uidLastSave="{00000000-0000-0000-0000-000000000000}"/>
  <bookViews>
    <workbookView xWindow="-120" yWindow="-120" windowWidth="20760" windowHeight="11040" firstSheet="1" activeTab="1" xr2:uid="{00000000-000D-0000-FFFF-FFFF00000000}"/>
  </bookViews>
  <sheets>
    <sheet name="Hoja1" sheetId="11" state="hidden" r:id="rId1"/>
    <sheet name="ABONO A CAPITAL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14" l="1"/>
  <c r="R8" i="14" l="1"/>
  <c r="R7" i="14"/>
  <c r="R4" i="14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R12" i="14" s="1"/>
  <c r="R15" i="14" s="1"/>
  <c r="N13" i="14"/>
  <c r="N21" i="14"/>
  <c r="N26" i="14"/>
  <c r="N63" i="14"/>
  <c r="N33" i="14"/>
  <c r="N54" i="14"/>
  <c r="N19" i="14"/>
  <c r="N56" i="14"/>
  <c r="I11" i="14"/>
  <c r="L11" i="14"/>
  <c r="K6" i="14" l="1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l="1"/>
  <c r="H66" i="14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R19" i="14" s="1"/>
  <c r="G70" i="14" l="1"/>
  <c r="E70" i="14"/>
  <c r="D70" i="14" s="1"/>
  <c r="B70" i="14" s="1"/>
  <c r="R9" i="14" s="1"/>
  <c r="R10" i="14" s="1"/>
  <c r="K70" i="14"/>
  <c r="R14" i="14" l="1"/>
  <c r="R16" i="14" s="1"/>
  <c r="R20" i="14"/>
  <c r="A66" i="14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 s="1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8" i="14" l="1"/>
  <c r="M11" i="14"/>
  <c r="R17" i="14" s="1"/>
  <c r="R11" i="14" l="1"/>
  <c r="R13" i="14" s="1"/>
  <c r="R21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<sst xmlns="http://schemas.openxmlformats.org/spreadsheetml/2006/main" count="43" uniqueCount="40">
  <si>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</si>
  <si>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</si>
  <si>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</si>
  <si>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</si>
  <si>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</si>
  <si>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</si>
  <si>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</si>
  <si>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</si>
  <si>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</si>
  <si>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</si>
  <si>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</si>
  <si>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</si>
  <si>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</si>
  <si>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</si>
  <si>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</si>
  <si>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</si>
  <si>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</si>
  <si>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</si>
  <si>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</si>
  <si>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</si>
  <si>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</si>
  <si>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</si>
  <si>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</si>
  <si>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</si>
  <si>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</si>
  <si>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</si>
  <si>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</si>
  <si>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</si>
  <si>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</si>
  <si>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</si>
  <si>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</si>
  <si>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</si>
  <si>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</si>
  <si>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</si>
  <si>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</si>
  <si>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</si>
  <si>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</si>
  <si>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Capital</t>
  </si>
  <si>
    <t>Interes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</si>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</sst>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44" fontId="0" fillId="0" borderId="0" xfId="1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44" fontId="1" fillId="0" borderId="1" xfId="0" applyNumberFormat="1" applyFont="1" applyBorder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1" fillId="0" borderId="1" xfId="1" applyFont="1" applyBorder="1"/>
    <xf numFmtId="44" fontId="1" fillId="0" borderId="1" xfId="1" applyNumberFormat="1" applyFont="1" applyBorder="1"/>
    <xf numFmtId="10" fontId="1" fillId="0" borderId="1" xfId="0" applyNumberFormat="1" applyFont="1" applyBorder="1" applyAlignment="1">
      <alignment horizontal="center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4" borderId="1" xfId="0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44" fontId="9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2"/>
  <sheetViews>
    <sheetView showGridLines="0" tabSelected="1" zoomScale="115" zoomScaleNormal="115" workbookViewId="0">
      <selection activeCell="D3" sqref="D3"/>
    </sheetView>
  </sheetViews>
  <sheetFormatPr baseColWidth="10" defaultRowHeight="15" x14ac:dyDescent="0.25"/>
  <cols>
    <col min="1" max="1" width="13.85546875" bestFit="1" customWidth="1"/>
    <col min="2" max="2" width="13.42578125" style="7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9" customWidth="1"/>
  </cols>
  <sheetData>
    <row r="1" spans="1:19 16383:16384" x14ac:dyDescent="0.25">
      <c r="A1" t="s">
        <v>18</v>
      </c>
      <c r="C1" t="s">
        <v>18</v>
      </c>
      <c r="S1"/>
      <c r="XFC1">
        <v>60</v>
      </c>
      <c r="XFD1" s="25">
        <v>2.6215996577003031E-2</v>
      </c>
    </row>
    <row r="2" spans="1:19 16383:16384" x14ac:dyDescent="0.25">
      <c r="XFD2" s="25"/>
    </row>
    <row r="3" spans="1:19 16383:16384" x14ac:dyDescent="0.25">
      <c r="A3" s="14" t="s">
        <v>4</v>
      </c>
      <c r="D3" s="20">
        <v>215000</v>
      </c>
      <c r="Q3" s="34" t="s">
        <v>27</v>
      </c>
      <c r="R3" s="34"/>
      <c r="XFD3" s="25"/>
    </row>
    <row r="4" spans="1:19 16383:16384" ht="15.75" x14ac:dyDescent="0.25">
      <c r="A4" s="14" t="s">
        <v>29</v>
      </c>
      <c r="D4" s="19">
        <v>60</v>
      </c>
      <c r="F4" s="24"/>
      <c r="I4" s="3" t="s">
        <v>7</v>
      </c>
      <c r="K4" s="10">
        <f>VLOOKUP(D4,$XFC$1:$XFD$5,2,0)</f>
        <v>2.6215996577003031E-2</v>
      </c>
      <c r="Q4" s="26" t="s">
        <v>31</v>
      </c>
      <c r="R4" s="27">
        <f>D3</f>
        <v>215000</v>
      </c>
      <c r="XFD4" s="25"/>
    </row>
    <row r="5" spans="1:19 16383:16384" ht="15.75" x14ac:dyDescent="0.25">
      <c r="A5" s="14" t="s">
        <v>5</v>
      </c>
      <c r="D5" s="21">
        <f>-PMT(K4,D4,D3,,0)</f>
        <v>7149.9088500001062</v>
      </c>
      <c r="I5" s="3" t="s">
        <v>8</v>
      </c>
      <c r="J5" s="13"/>
      <c r="K5" s="10">
        <f>K4/1.16</f>
        <v>2.2599997049140546E-2</v>
      </c>
      <c r="Q5" s="16" t="s">
        <v>35</v>
      </c>
      <c r="R5" s="17">
        <f>D6</f>
        <v>428994.53100000636</v>
      </c>
      <c r="XFD5" s="25"/>
    </row>
    <row r="6" spans="1:19 16383:16384" ht="15.75" x14ac:dyDescent="0.25">
      <c r="A6" s="14" t="s">
        <v>6</v>
      </c>
      <c r="D6" s="12">
        <f>D4*D5</f>
        <v>428994.53100000636</v>
      </c>
      <c r="I6" s="23" t="s">
        <v>28</v>
      </c>
      <c r="K6" s="22">
        <f>(D6-D3)/D3/D4</f>
        <v>1.6588723333333825E-2</v>
      </c>
      <c r="Q6" s="26" t="s">
        <v>32</v>
      </c>
      <c r="R6" s="27">
        <f>D5</f>
        <v>7149.9088500001062</v>
      </c>
    </row>
    <row r="7" spans="1:19 16383:16384" ht="15.75" x14ac:dyDescent="0.25">
      <c r="E7" s="1"/>
      <c r="I7" s="3" t="s">
        <v>14</v>
      </c>
      <c r="K7" s="10">
        <f>K6/1.16</f>
        <v>1.4300623563218815E-2</v>
      </c>
      <c r="Q7" s="16" t="s">
        <v>17</v>
      </c>
      <c r="R7" s="17">
        <f>SUM(O10:O133)</f>
        <v>0</v>
      </c>
      <c r="S7" s="1"/>
    </row>
    <row r="8" spans="1:19 16383:16384" ht="15.75" x14ac:dyDescent="0.25">
      <c r="E8" s="1"/>
      <c r="Q8" s="26" t="s">
        <v>30</v>
      </c>
      <c r="R8" s="33">
        <f>D4</f>
        <v>60</v>
      </c>
      <c r="S8"/>
    </row>
    <row r="9" spans="1:19 16383:16384" ht="30" x14ac:dyDescent="0.25">
      <c r="A9" s="14" t="s">
        <v>0</v>
      </c>
      <c r="B9" s="15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6" t="s">
        <v>20</v>
      </c>
      <c r="R9" s="28">
        <f>IFERROR(VLOOKUP("",$B$9:$C$70,2,0),MAX($C:$C))</f>
        <v>60</v>
      </c>
      <c r="S9"/>
    </row>
    <row r="10" spans="1:19 16383:16384" ht="15.75" x14ac:dyDescent="0.25">
      <c r="A10">
        <f t="shared" ref="A10:A41" si="0">IF(C10&lt;=$R$9,C10,"")</f>
        <v>0</v>
      </c>
      <c r="B10" s="8">
        <f t="shared" ref="B10:B70" si="1">D10</f>
        <v>215000</v>
      </c>
      <c r="C10" s="2">
        <v>0</v>
      </c>
      <c r="D10" s="1">
        <f>D3</f>
        <v>215000</v>
      </c>
      <c r="E10" s="1">
        <f>D3</f>
        <v>215000</v>
      </c>
      <c r="F10" s="1"/>
      <c r="G10" s="1"/>
      <c r="L10" s="6"/>
      <c r="M10" s="6"/>
      <c r="N10" s="1"/>
      <c r="Q10" s="26" t="s">
        <v>16</v>
      </c>
      <c r="R10" s="32">
        <f>D4-R9</f>
        <v>0</v>
      </c>
      <c r="S10" s="5"/>
    </row>
    <row r="11" spans="1:19 16383:16384" ht="15.75" x14ac:dyDescent="0.25">
      <c r="A11">
        <f t="shared" si="0"/>
        <v>1</v>
      </c>
      <c r="B11" s="8">
        <f t="shared" si="1"/>
        <v>213486.53041405554</v>
      </c>
      <c r="C11" s="2">
        <v>1</v>
      </c>
      <c r="D11" s="1">
        <f>IFERROR(IF(E11&gt;=0.1,E10-H11-O11,""),"")</f>
        <v>213486.53041405554</v>
      </c>
      <c r="E11" s="1">
        <f t="shared" ref="E11:E70" si="2">E10-H11-O11</f>
        <v>213486.53041405554</v>
      </c>
      <c r="F11" s="1">
        <f t="shared" ref="F11:F42" si="3">IFERROR(IF(A11&lt;$R$9,IFERROR(IF(H11&gt;=0,N11-J11-L11,""),""),IF(A11=$R$9,D10,"")),"")</f>
        <v>1513.4695859444546</v>
      </c>
      <c r="G11" s="1">
        <f t="shared" ref="G11:G70" si="4">IFERROR(IF(H11&gt;=0,N11-J11-L11,""),"")</f>
        <v>1513.4695859444546</v>
      </c>
      <c r="H11" s="1">
        <f t="shared" ref="H11:H70" si="5">N11-J11-L11</f>
        <v>1513.4695859444546</v>
      </c>
      <c r="I11" s="1">
        <f t="shared" ref="I11:I70" si="6">IFERROR(IF(J11&gt;=0,D10*$K$5,""),"")</f>
        <v>4858.999365565217</v>
      </c>
      <c r="J11" s="1">
        <f t="shared" ref="J11:J70" si="7">D10*$K$5</f>
        <v>4858.999365565217</v>
      </c>
      <c r="K11" s="1">
        <f t="shared" ref="K11:K70" si="8">IFERROR(IF(L11&gt;=0,I11*16%,""),"")</f>
        <v>777.43989849043476</v>
      </c>
      <c r="L11" s="1">
        <f t="shared" ref="L11:L70" si="9">J11*16%</f>
        <v>777.43989849043476</v>
      </c>
      <c r="M11" s="1">
        <f t="shared" ref="M11:M42" si="10">IFERROR(IF(A11&lt;$R$9,N11,F11+I11+K11),"")</f>
        <v>7149.9088500001062</v>
      </c>
      <c r="N11" s="5">
        <f t="shared" ref="N11:N70" si="11">$D$5</f>
        <v>7149.9088500001062</v>
      </c>
      <c r="P11" s="1"/>
      <c r="Q11" s="16" t="s">
        <v>15</v>
      </c>
      <c r="R11" s="17">
        <f>(R17-D3)/1.16</f>
        <v>184478.0439655229</v>
      </c>
      <c r="S11"/>
    </row>
    <row r="12" spans="1:19 16383:16384" ht="15.75" x14ac:dyDescent="0.25">
      <c r="A12">
        <f t="shared" si="0"/>
        <v>2</v>
      </c>
      <c r="B12" s="8">
        <f t="shared" si="1"/>
        <v>211933.38371462657</v>
      </c>
      <c r="C12" s="2">
        <v>2</v>
      </c>
      <c r="D12" s="1">
        <f t="shared" ref="D12:D70" si="12">IFERROR(IF(E12&gt;=0.1,E11-H12-O12,""),"")</f>
        <v>211933.38371462657</v>
      </c>
      <c r="E12" s="1">
        <f t="shared" si="2"/>
        <v>211933.38371462657</v>
      </c>
      <c r="F12" s="1">
        <f t="shared" si="3"/>
        <v>1553.1466994289726</v>
      </c>
      <c r="G12" s="1">
        <f t="shared" si="4"/>
        <v>1553.1466994289726</v>
      </c>
      <c r="H12" s="1">
        <f t="shared" si="5"/>
        <v>1553.1466994289726</v>
      </c>
      <c r="I12" s="1">
        <f t="shared" si="6"/>
        <v>4824.7949573889082</v>
      </c>
      <c r="J12" s="1">
        <f t="shared" si="7"/>
        <v>4824.7949573889082</v>
      </c>
      <c r="K12" s="1">
        <f t="shared" si="8"/>
        <v>771.96719318222529</v>
      </c>
      <c r="L12" s="1">
        <f t="shared" si="9"/>
        <v>771.96719318222529</v>
      </c>
      <c r="M12" s="1">
        <f t="shared" si="10"/>
        <v>7149.9088500001062</v>
      </c>
      <c r="N12" s="1">
        <f t="shared" si="11"/>
        <v>7149.9088500001062</v>
      </c>
      <c r="P12" s="1"/>
      <c r="Q12" s="26" t="s">
        <v>22</v>
      </c>
      <c r="R12" s="27">
        <f>(D6-D3)/1.16</f>
        <v>184478.04396552275</v>
      </c>
      <c r="S12"/>
    </row>
    <row r="13" spans="1:19 16383:16384" ht="15.75" x14ac:dyDescent="0.25">
      <c r="A13">
        <f t="shared" si="0"/>
        <v>3</v>
      </c>
      <c r="B13" s="8">
        <f t="shared" si="1"/>
        <v>210339.5197266418</v>
      </c>
      <c r="C13" s="2">
        <v>3</v>
      </c>
      <c r="D13" s="1">
        <f t="shared" si="12"/>
        <v>210339.5197266418</v>
      </c>
      <c r="E13" s="1">
        <f t="shared" si="2"/>
        <v>210339.5197266418</v>
      </c>
      <c r="F13" s="1">
        <f t="shared" si="3"/>
        <v>1593.8639879847851</v>
      </c>
      <c r="G13" s="1">
        <f t="shared" si="4"/>
        <v>1593.8639879847851</v>
      </c>
      <c r="H13" s="1">
        <f t="shared" si="5"/>
        <v>1593.8639879847851</v>
      </c>
      <c r="I13" s="1">
        <f t="shared" si="6"/>
        <v>4789.6938465649318</v>
      </c>
      <c r="J13" s="1">
        <f t="shared" si="7"/>
        <v>4789.6938465649318</v>
      </c>
      <c r="K13" s="1">
        <f t="shared" si="8"/>
        <v>766.35101545038913</v>
      </c>
      <c r="L13" s="1">
        <f t="shared" si="9"/>
        <v>766.35101545038913</v>
      </c>
      <c r="M13" s="1">
        <f t="shared" si="10"/>
        <v>7149.9088500001062</v>
      </c>
      <c r="N13" s="1">
        <f t="shared" si="11"/>
        <v>7149.9088500001062</v>
      </c>
      <c r="O13" s="4"/>
      <c r="P13" s="1"/>
      <c r="Q13" s="29" t="s">
        <v>33</v>
      </c>
      <c r="R13" s="31">
        <f>R12-R11</f>
        <v>0</v>
      </c>
      <c r="S13"/>
    </row>
    <row r="14" spans="1:19 16383:16384" ht="15.75" x14ac:dyDescent="0.25">
      <c r="A14">
        <f t="shared" si="0"/>
        <v>4</v>
      </c>
      <c r="B14" s="8">
        <f t="shared" si="1"/>
        <v>208703.87100580378</v>
      </c>
      <c r="C14" s="2">
        <v>4</v>
      </c>
      <c r="D14" s="1">
        <f t="shared" si="12"/>
        <v>208703.87100580378</v>
      </c>
      <c r="E14" s="1">
        <f t="shared" si="2"/>
        <v>208703.87100580378</v>
      </c>
      <c r="F14" s="1">
        <f t="shared" si="3"/>
        <v>1635.6487208380033</v>
      </c>
      <c r="G14" s="1">
        <f t="shared" si="4"/>
        <v>1635.6487208380033</v>
      </c>
      <c r="H14" s="1">
        <f t="shared" si="5"/>
        <v>1635.6487208380033</v>
      </c>
      <c r="I14" s="1">
        <f t="shared" si="6"/>
        <v>4753.6725251397438</v>
      </c>
      <c r="J14" s="1">
        <f t="shared" si="7"/>
        <v>4753.6725251397438</v>
      </c>
      <c r="K14" s="1">
        <f t="shared" si="8"/>
        <v>760.58760402235907</v>
      </c>
      <c r="L14" s="1">
        <f t="shared" si="9"/>
        <v>760.58760402235907</v>
      </c>
      <c r="M14" s="1">
        <f t="shared" si="10"/>
        <v>7149.9088500001062</v>
      </c>
      <c r="N14" s="1">
        <f t="shared" si="11"/>
        <v>7149.9088500001062</v>
      </c>
      <c r="P14" s="1"/>
      <c r="Q14" s="18" t="s">
        <v>21</v>
      </c>
      <c r="R14" s="17">
        <f>SUM(K10:K70)</f>
        <v>29516.487034483634</v>
      </c>
      <c r="S14" s="11"/>
    </row>
    <row r="15" spans="1:19 16383:16384" ht="15.75" x14ac:dyDescent="0.25">
      <c r="A15">
        <f t="shared" si="0"/>
        <v>5</v>
      </c>
      <c r="B15" s="8">
        <f t="shared" si="1"/>
        <v>207025.34212369911</v>
      </c>
      <c r="C15" s="2">
        <v>5</v>
      </c>
      <c r="D15" s="1">
        <f t="shared" si="12"/>
        <v>207025.34212369911</v>
      </c>
      <c r="E15" s="1">
        <f t="shared" si="2"/>
        <v>207025.34212369911</v>
      </c>
      <c r="F15" s="1">
        <f t="shared" si="3"/>
        <v>1678.528882104672</v>
      </c>
      <c r="G15" s="1">
        <f t="shared" si="4"/>
        <v>1678.528882104672</v>
      </c>
      <c r="H15" s="1">
        <f t="shared" si="5"/>
        <v>1678.528882104672</v>
      </c>
      <c r="I15" s="1">
        <f t="shared" si="6"/>
        <v>4716.7068688753743</v>
      </c>
      <c r="J15" s="1">
        <f t="shared" si="7"/>
        <v>4716.7068688753743</v>
      </c>
      <c r="K15" s="1">
        <f t="shared" si="8"/>
        <v>754.67309902005991</v>
      </c>
      <c r="L15" s="1">
        <f t="shared" si="9"/>
        <v>754.67309902005991</v>
      </c>
      <c r="M15" s="1">
        <f t="shared" si="10"/>
        <v>7149.9088500001062</v>
      </c>
      <c r="N15" s="1">
        <f t="shared" si="11"/>
        <v>7149.9088500001062</v>
      </c>
      <c r="P15" s="1"/>
      <c r="Q15" s="26" t="s">
        <v>23</v>
      </c>
      <c r="R15" s="27">
        <f>R12*16%</f>
        <v>29516.487034483642</v>
      </c>
    </row>
    <row r="16" spans="1:19 16383:16384" ht="15.75" x14ac:dyDescent="0.25">
      <c r="A16">
        <f t="shared" si="0"/>
        <v>6</v>
      </c>
      <c r="B16" s="8">
        <f t="shared" si="1"/>
        <v>205302.80893416679</v>
      </c>
      <c r="C16" s="2">
        <v>6</v>
      </c>
      <c r="D16" s="1">
        <f t="shared" si="12"/>
        <v>205302.80893416679</v>
      </c>
      <c r="E16" s="1">
        <f t="shared" si="2"/>
        <v>205302.80893416679</v>
      </c>
      <c r="F16" s="1">
        <f t="shared" si="3"/>
        <v>1722.5331895323282</v>
      </c>
      <c r="G16" s="1">
        <f t="shared" si="4"/>
        <v>1722.5331895323282</v>
      </c>
      <c r="H16" s="1">
        <f t="shared" si="5"/>
        <v>1722.5331895323282</v>
      </c>
      <c r="I16" s="1">
        <f t="shared" si="6"/>
        <v>4678.7721210929121</v>
      </c>
      <c r="J16" s="1">
        <f t="shared" si="7"/>
        <v>4678.7721210929121</v>
      </c>
      <c r="K16" s="1">
        <f t="shared" si="8"/>
        <v>748.60353937486593</v>
      </c>
      <c r="L16" s="1">
        <f t="shared" si="9"/>
        <v>748.60353937486593</v>
      </c>
      <c r="M16" s="1">
        <f t="shared" si="10"/>
        <v>7149.9088500001062</v>
      </c>
      <c r="N16" s="1">
        <f t="shared" si="11"/>
        <v>7149.9088500001062</v>
      </c>
      <c r="P16" s="1"/>
      <c r="Q16" s="30" t="s">
        <v>34</v>
      </c>
      <c r="R16" s="31">
        <f>R15-R14</f>
        <v>0</v>
      </c>
    </row>
    <row r="17" spans="1:20" ht="15.75" x14ac:dyDescent="0.25">
      <c r="A17">
        <f t="shared" si="0"/>
        <v>7</v>
      </c>
      <c r="B17" s="8">
        <f t="shared" si="1"/>
        <v>203535.11782043392</v>
      </c>
      <c r="C17" s="2">
        <v>7</v>
      </c>
      <c r="D17" s="1">
        <f t="shared" si="12"/>
        <v>203535.11782043392</v>
      </c>
      <c r="E17" s="1">
        <f t="shared" si="2"/>
        <v>203535.11782043392</v>
      </c>
      <c r="F17" s="1">
        <f t="shared" si="3"/>
        <v>1767.6911137328811</v>
      </c>
      <c r="G17" s="1">
        <f t="shared" si="4"/>
        <v>1767.6911137328811</v>
      </c>
      <c r="H17" s="1">
        <f t="shared" si="5"/>
        <v>1767.6911137328811</v>
      </c>
      <c r="I17" s="1">
        <f t="shared" si="6"/>
        <v>4639.8428760924353</v>
      </c>
      <c r="J17" s="1">
        <f t="shared" si="7"/>
        <v>4639.8428760924353</v>
      </c>
      <c r="K17" s="1">
        <f t="shared" si="8"/>
        <v>742.37486017478966</v>
      </c>
      <c r="L17" s="1">
        <f t="shared" si="9"/>
        <v>742.37486017478966</v>
      </c>
      <c r="M17" s="1">
        <f t="shared" si="10"/>
        <v>7149.9088500001062</v>
      </c>
      <c r="N17" s="1">
        <f t="shared" si="11"/>
        <v>7149.9088500001062</v>
      </c>
      <c r="P17" s="1"/>
      <c r="Q17" s="16" t="s">
        <v>19</v>
      </c>
      <c r="R17" s="17">
        <f>SUM(M:M)+SUM(O:O)</f>
        <v>428994.53100000654</v>
      </c>
    </row>
    <row r="18" spans="1:20" ht="15.75" x14ac:dyDescent="0.25">
      <c r="A18">
        <f t="shared" si="0"/>
        <v>8</v>
      </c>
      <c r="B18" s="8">
        <f t="shared" si="1"/>
        <v>201721.08492251422</v>
      </c>
      <c r="C18" s="2">
        <v>8</v>
      </c>
      <c r="D18" s="1">
        <f t="shared" si="12"/>
        <v>201721.08492251422</v>
      </c>
      <c r="E18" s="1">
        <f t="shared" si="2"/>
        <v>201721.08492251422</v>
      </c>
      <c r="F18" s="1">
        <f t="shared" si="3"/>
        <v>1814.0328979197018</v>
      </c>
      <c r="G18" s="1">
        <f t="shared" si="4"/>
        <v>1814.0328979197018</v>
      </c>
      <c r="H18" s="1">
        <f t="shared" si="5"/>
        <v>1814.0328979197018</v>
      </c>
      <c r="I18" s="1">
        <f t="shared" si="6"/>
        <v>4599.8930621382797</v>
      </c>
      <c r="J18" s="1">
        <f t="shared" si="7"/>
        <v>4599.8930621382797</v>
      </c>
      <c r="K18" s="1">
        <f t="shared" si="8"/>
        <v>735.98288994212476</v>
      </c>
      <c r="L18" s="1">
        <f t="shared" si="9"/>
        <v>735.98288994212476</v>
      </c>
      <c r="M18" s="1">
        <f t="shared" si="10"/>
        <v>7149.9088500001062</v>
      </c>
      <c r="N18" s="1">
        <f t="shared" si="11"/>
        <v>7149.9088500001062</v>
      </c>
      <c r="P18" s="1"/>
      <c r="Q18" s="26" t="s">
        <v>37</v>
      </c>
      <c r="R18" s="27">
        <f>SUM(F10:F70)+SUM(O10:O70)</f>
        <v>215000</v>
      </c>
      <c r="S18"/>
    </row>
    <row r="19" spans="1:20" ht="15.75" x14ac:dyDescent="0.25">
      <c r="A19">
        <f t="shared" si="0"/>
        <v>9</v>
      </c>
      <c r="B19" s="8">
        <f t="shared" si="1"/>
        <v>199859.49534435209</v>
      </c>
      <c r="C19" s="2">
        <v>9</v>
      </c>
      <c r="D19" s="1">
        <f t="shared" si="12"/>
        <v>199859.49534435209</v>
      </c>
      <c r="E19" s="1">
        <f t="shared" si="2"/>
        <v>199859.49534435209</v>
      </c>
      <c r="F19" s="1">
        <f t="shared" si="3"/>
        <v>1861.5895781621357</v>
      </c>
      <c r="G19" s="1">
        <f t="shared" si="4"/>
        <v>1861.5895781621357</v>
      </c>
      <c r="H19" s="1">
        <f t="shared" si="5"/>
        <v>1861.5895781621357</v>
      </c>
      <c r="I19" s="1">
        <f t="shared" si="6"/>
        <v>4558.8959239982505</v>
      </c>
      <c r="J19" s="1">
        <f t="shared" si="7"/>
        <v>4558.8959239982505</v>
      </c>
      <c r="K19" s="1">
        <f t="shared" si="8"/>
        <v>729.42334783972012</v>
      </c>
      <c r="L19" s="1">
        <f t="shared" si="9"/>
        <v>729.42334783972012</v>
      </c>
      <c r="M19" s="1">
        <f t="shared" si="10"/>
        <v>7149.9088500001062</v>
      </c>
      <c r="N19" s="1">
        <f t="shared" si="11"/>
        <v>7149.9088500001062</v>
      </c>
      <c r="P19" s="1"/>
      <c r="Q19" s="26" t="s">
        <v>38</v>
      </c>
      <c r="R19" s="27">
        <f>SUM(I10:I70)</f>
        <v>184478.04396552264</v>
      </c>
      <c r="S19"/>
    </row>
    <row r="20" spans="1:20" ht="15.75" x14ac:dyDescent="0.25">
      <c r="A20">
        <f t="shared" si="0"/>
        <v>10</v>
      </c>
      <c r="B20" s="8">
        <f t="shared" si="1"/>
        <v>197949.10234018107</v>
      </c>
      <c r="C20" s="2">
        <v>10</v>
      </c>
      <c r="D20" s="1">
        <f t="shared" si="12"/>
        <v>197949.10234018107</v>
      </c>
      <c r="E20" s="1">
        <f t="shared" si="2"/>
        <v>197949.10234018107</v>
      </c>
      <c r="F20" s="1">
        <f t="shared" si="3"/>
        <v>1910.393004171018</v>
      </c>
      <c r="G20" s="1">
        <f t="shared" si="4"/>
        <v>1910.393004171018</v>
      </c>
      <c r="H20" s="1">
        <f t="shared" si="5"/>
        <v>1910.393004171018</v>
      </c>
      <c r="I20" s="1">
        <f t="shared" si="6"/>
        <v>4516.8240050250761</v>
      </c>
      <c r="J20" s="1">
        <f t="shared" si="7"/>
        <v>4516.8240050250761</v>
      </c>
      <c r="K20" s="1">
        <f t="shared" si="8"/>
        <v>722.69184080401214</v>
      </c>
      <c r="L20" s="1">
        <f t="shared" si="9"/>
        <v>722.69184080401214</v>
      </c>
      <c r="M20" s="1">
        <f t="shared" si="10"/>
        <v>7149.9088500001062</v>
      </c>
      <c r="N20" s="1">
        <f t="shared" si="11"/>
        <v>7149.9088500001062</v>
      </c>
      <c r="O20" s="4"/>
      <c r="P20" s="1"/>
      <c r="Q20" s="26" t="s">
        <v>39</v>
      </c>
      <c r="R20" s="27">
        <f>SUM(K10:K70)</f>
        <v>29516.487034483634</v>
      </c>
      <c r="S20" s="1"/>
      <c r="T20" s="1"/>
    </row>
    <row r="21" spans="1:20" ht="15.75" x14ac:dyDescent="0.25">
      <c r="A21">
        <f t="shared" si="0"/>
        <v>11</v>
      </c>
      <c r="B21" s="8">
        <f t="shared" si="1"/>
        <v>195988.62647955198</v>
      </c>
      <c r="C21" s="2">
        <v>11</v>
      </c>
      <c r="D21" s="1">
        <f t="shared" si="12"/>
        <v>195988.62647955198</v>
      </c>
      <c r="E21" s="1">
        <f t="shared" si="2"/>
        <v>195988.62647955198</v>
      </c>
      <c r="F21" s="1">
        <f t="shared" si="3"/>
        <v>1960.4758606290964</v>
      </c>
      <c r="G21" s="1">
        <f t="shared" si="4"/>
        <v>1960.4758606290964</v>
      </c>
      <c r="H21" s="1">
        <f t="shared" si="5"/>
        <v>1960.4758606290964</v>
      </c>
      <c r="I21" s="1">
        <f t="shared" si="6"/>
        <v>4473.649128768112</v>
      </c>
      <c r="J21" s="1">
        <f t="shared" si="7"/>
        <v>4473.649128768112</v>
      </c>
      <c r="K21" s="1">
        <f t="shared" si="8"/>
        <v>715.7838606028979</v>
      </c>
      <c r="L21" s="1">
        <f t="shared" si="9"/>
        <v>715.7838606028979</v>
      </c>
      <c r="M21" s="1">
        <f t="shared" si="10"/>
        <v>7149.9088500001062</v>
      </c>
      <c r="N21" s="1">
        <f t="shared" si="11"/>
        <v>7149.9088500001062</v>
      </c>
      <c r="P21" s="1"/>
      <c r="Q21" s="30" t="s">
        <v>36</v>
      </c>
      <c r="R21" s="31">
        <f>R5-R17</f>
        <v>0</v>
      </c>
      <c r="S21" s="1"/>
      <c r="T21" s="1"/>
    </row>
    <row r="22" spans="1:20" x14ac:dyDescent="0.25">
      <c r="A22">
        <f t="shared" si="0"/>
        <v>12</v>
      </c>
      <c r="B22" s="8">
        <f t="shared" si="1"/>
        <v>193976.75479047134</v>
      </c>
      <c r="C22" s="2">
        <v>12</v>
      </c>
      <c r="D22" s="1">
        <f t="shared" si="12"/>
        <v>193976.75479047134</v>
      </c>
      <c r="E22" s="1">
        <f t="shared" si="2"/>
        <v>193976.75479047134</v>
      </c>
      <c r="F22" s="1">
        <f t="shared" si="3"/>
        <v>2011.8716890806459</v>
      </c>
      <c r="G22" s="1">
        <f t="shared" si="4"/>
        <v>2011.8716890806459</v>
      </c>
      <c r="H22" s="1">
        <f t="shared" si="5"/>
        <v>2011.8716890806459</v>
      </c>
      <c r="I22" s="1">
        <f t="shared" si="6"/>
        <v>4429.342380102983</v>
      </c>
      <c r="J22" s="1">
        <f t="shared" si="7"/>
        <v>4429.342380102983</v>
      </c>
      <c r="K22" s="1">
        <f t="shared" si="8"/>
        <v>708.69478081647731</v>
      </c>
      <c r="L22" s="1">
        <f t="shared" si="9"/>
        <v>708.69478081647731</v>
      </c>
      <c r="M22" s="1">
        <f t="shared" si="10"/>
        <v>7149.9088500001062</v>
      </c>
      <c r="N22" s="1">
        <f t="shared" si="11"/>
        <v>7149.9088500001062</v>
      </c>
      <c r="O22" s="4"/>
      <c r="P22" s="1"/>
      <c r="S22" s="1"/>
      <c r="T22" s="1"/>
    </row>
    <row r="23" spans="1:20" x14ac:dyDescent="0.25">
      <c r="A23">
        <f t="shared" si="0"/>
        <v>13</v>
      </c>
      <c r="B23" s="8">
        <f t="shared" si="1"/>
        <v>191912.1398800764</v>
      </c>
      <c r="C23" s="2">
        <v>13</v>
      </c>
      <c r="D23" s="1">
        <f t="shared" si="12"/>
        <v>191912.1398800764</v>
      </c>
      <c r="E23" s="1">
        <f t="shared" si="2"/>
        <v>191912.1398800764</v>
      </c>
      <c r="F23" s="1">
        <f t="shared" si="3"/>
        <v>2064.6149103949529</v>
      </c>
      <c r="G23" s="1">
        <f t="shared" si="4"/>
        <v>2064.6149103949529</v>
      </c>
      <c r="H23" s="1">
        <f t="shared" si="5"/>
        <v>2064.6149103949529</v>
      </c>
      <c r="I23" s="1">
        <f t="shared" si="6"/>
        <v>4383.8740858665115</v>
      </c>
      <c r="J23" s="1">
        <f t="shared" si="7"/>
        <v>4383.8740858665115</v>
      </c>
      <c r="K23" s="1">
        <f t="shared" si="8"/>
        <v>701.41985373864179</v>
      </c>
      <c r="L23" s="1">
        <f t="shared" si="9"/>
        <v>701.41985373864179</v>
      </c>
      <c r="M23" s="1">
        <f t="shared" si="10"/>
        <v>7149.9088500001062</v>
      </c>
      <c r="N23" s="1">
        <f t="shared" si="11"/>
        <v>7149.9088500001062</v>
      </c>
      <c r="P23" s="1"/>
      <c r="S23"/>
    </row>
    <row r="24" spans="1:20" x14ac:dyDescent="0.25">
      <c r="A24">
        <f t="shared" si="0"/>
        <v>14</v>
      </c>
      <c r="B24" s="8">
        <f t="shared" si="1"/>
        <v>189793.3990322577</v>
      </c>
      <c r="C24" s="2">
        <v>14</v>
      </c>
      <c r="D24" s="1">
        <f t="shared" si="12"/>
        <v>189793.3990322577</v>
      </c>
      <c r="E24" s="1">
        <f t="shared" si="2"/>
        <v>189793.3990322577</v>
      </c>
      <c r="F24" s="1">
        <f t="shared" si="3"/>
        <v>2118.7408478186958</v>
      </c>
      <c r="G24" s="1">
        <f t="shared" si="4"/>
        <v>2118.7408478186958</v>
      </c>
      <c r="H24" s="1">
        <f t="shared" si="5"/>
        <v>2118.7408478186958</v>
      </c>
      <c r="I24" s="1">
        <f t="shared" si="6"/>
        <v>4337.2137949839744</v>
      </c>
      <c r="J24" s="1">
        <f t="shared" si="7"/>
        <v>4337.2137949839744</v>
      </c>
      <c r="K24" s="1">
        <f t="shared" si="8"/>
        <v>693.95420719743595</v>
      </c>
      <c r="L24" s="1">
        <f t="shared" si="9"/>
        <v>693.95420719743595</v>
      </c>
      <c r="M24" s="1">
        <f t="shared" si="10"/>
        <v>7149.9088500001062</v>
      </c>
      <c r="N24" s="1">
        <f t="shared" si="11"/>
        <v>7149.9088500001062</v>
      </c>
      <c r="P24" s="1"/>
      <c r="S24"/>
    </row>
    <row r="25" spans="1:20" x14ac:dyDescent="0.25">
      <c r="A25">
        <f t="shared" si="0"/>
        <v>15</v>
      </c>
      <c r="B25" s="8">
        <f t="shared" si="1"/>
        <v>187619.11328162503</v>
      </c>
      <c r="C25" s="2">
        <v>15</v>
      </c>
      <c r="D25" s="1">
        <f t="shared" si="12"/>
        <v>187619.11328162503</v>
      </c>
      <c r="E25" s="1">
        <f t="shared" si="2"/>
        <v>187619.11328162503</v>
      </c>
      <c r="F25" s="1">
        <f t="shared" si="3"/>
        <v>2174.2857506326677</v>
      </c>
      <c r="G25" s="1">
        <f t="shared" si="4"/>
        <v>2174.2857506326677</v>
      </c>
      <c r="H25" s="1">
        <f t="shared" si="5"/>
        <v>2174.2857506326677</v>
      </c>
      <c r="I25" s="1">
        <f t="shared" si="6"/>
        <v>4289.330258075378</v>
      </c>
      <c r="J25" s="1">
        <f t="shared" si="7"/>
        <v>4289.330258075378</v>
      </c>
      <c r="K25" s="1">
        <f t="shared" si="8"/>
        <v>686.29284129206053</v>
      </c>
      <c r="L25" s="1">
        <f t="shared" si="9"/>
        <v>686.29284129206053</v>
      </c>
      <c r="M25" s="1">
        <f t="shared" si="10"/>
        <v>7149.9088500001062</v>
      </c>
      <c r="N25" s="1">
        <f t="shared" si="11"/>
        <v>7149.9088500001062</v>
      </c>
      <c r="P25" s="1"/>
      <c r="S25"/>
    </row>
    <row r="26" spans="1:20" x14ac:dyDescent="0.25">
      <c r="A26">
        <f t="shared" si="0"/>
        <v>16</v>
      </c>
      <c r="B26" s="8">
        <f t="shared" si="1"/>
        <v>185387.82646319634</v>
      </c>
      <c r="C26" s="2">
        <v>16</v>
      </c>
      <c r="D26" s="1">
        <f t="shared" si="12"/>
        <v>185387.82646319634</v>
      </c>
      <c r="E26" s="1">
        <f t="shared" si="2"/>
        <v>185387.82646319634</v>
      </c>
      <c r="F26" s="1">
        <f t="shared" si="3"/>
        <v>2231.2868184286804</v>
      </c>
      <c r="G26" s="1">
        <f t="shared" si="4"/>
        <v>2231.2868184286804</v>
      </c>
      <c r="H26" s="1">
        <f t="shared" si="5"/>
        <v>2231.2868184286804</v>
      </c>
      <c r="I26" s="1">
        <f t="shared" si="6"/>
        <v>4240.1914065270912</v>
      </c>
      <c r="J26" s="1">
        <f t="shared" si="7"/>
        <v>4240.1914065270912</v>
      </c>
      <c r="K26" s="1">
        <f t="shared" si="8"/>
        <v>678.43062504433465</v>
      </c>
      <c r="L26" s="1">
        <f t="shared" si="9"/>
        <v>678.43062504433465</v>
      </c>
      <c r="M26" s="1">
        <f t="shared" si="10"/>
        <v>7149.9088500001062</v>
      </c>
      <c r="N26" s="1">
        <f t="shared" si="11"/>
        <v>7149.9088500001062</v>
      </c>
      <c r="P26" s="1"/>
      <c r="S26"/>
    </row>
    <row r="27" spans="1:20" x14ac:dyDescent="0.25">
      <c r="A27">
        <f t="shared" si="0"/>
        <v>17</v>
      </c>
      <c r="B27" s="8">
        <f t="shared" si="1"/>
        <v>183098.04423717342</v>
      </c>
      <c r="C27" s="2">
        <v>17</v>
      </c>
      <c r="D27" s="1">
        <f t="shared" si="12"/>
        <v>183098.04423717342</v>
      </c>
      <c r="E27" s="1">
        <f t="shared" si="2"/>
        <v>183098.04423717342</v>
      </c>
      <c r="F27" s="1">
        <f t="shared" si="3"/>
        <v>2289.7822260229186</v>
      </c>
      <c r="G27" s="1">
        <f t="shared" si="4"/>
        <v>2289.7822260229186</v>
      </c>
      <c r="H27" s="1">
        <f t="shared" si="5"/>
        <v>2289.7822260229186</v>
      </c>
      <c r="I27" s="1">
        <f t="shared" si="6"/>
        <v>4189.7643310148169</v>
      </c>
      <c r="J27" s="1">
        <f t="shared" si="7"/>
        <v>4189.7643310148169</v>
      </c>
      <c r="K27" s="1">
        <f t="shared" si="8"/>
        <v>670.3622929623707</v>
      </c>
      <c r="L27" s="1">
        <f t="shared" si="9"/>
        <v>670.3622929623707</v>
      </c>
      <c r="M27" s="1">
        <f t="shared" si="10"/>
        <v>7149.9088500001062</v>
      </c>
      <c r="N27" s="1">
        <f t="shared" si="11"/>
        <v>7149.9088500001062</v>
      </c>
      <c r="P27" s="1"/>
      <c r="S27"/>
    </row>
    <row r="28" spans="1:20" x14ac:dyDescent="0.25">
      <c r="A28">
        <f t="shared" si="0"/>
        <v>18</v>
      </c>
      <c r="B28" s="8">
        <f t="shared" si="1"/>
        <v>180748.233088151</v>
      </c>
      <c r="C28" s="2">
        <v>18</v>
      </c>
      <c r="D28" s="1">
        <f t="shared" si="12"/>
        <v>180748.233088151</v>
      </c>
      <c r="E28" s="1">
        <f t="shared" si="2"/>
        <v>180748.233088151</v>
      </c>
      <c r="F28" s="1">
        <f t="shared" si="3"/>
        <v>2349.8111490224173</v>
      </c>
      <c r="G28" s="1">
        <f t="shared" si="4"/>
        <v>2349.8111490224173</v>
      </c>
      <c r="H28" s="1">
        <f t="shared" si="5"/>
        <v>2349.8111490224173</v>
      </c>
      <c r="I28" s="1">
        <f t="shared" si="6"/>
        <v>4138.0152594635247</v>
      </c>
      <c r="J28" s="1">
        <f t="shared" si="7"/>
        <v>4138.0152594635247</v>
      </c>
      <c r="K28" s="1">
        <f t="shared" si="8"/>
        <v>662.08244151416397</v>
      </c>
      <c r="L28" s="1">
        <f t="shared" si="9"/>
        <v>662.08244151416397</v>
      </c>
      <c r="M28" s="1">
        <f t="shared" si="10"/>
        <v>7149.9088500001062</v>
      </c>
      <c r="N28" s="1">
        <f t="shared" si="11"/>
        <v>7149.9088500001062</v>
      </c>
      <c r="O28" s="4"/>
      <c r="P28" s="1"/>
      <c r="S28"/>
    </row>
    <row r="29" spans="1:20" x14ac:dyDescent="0.25">
      <c r="A29">
        <f t="shared" si="0"/>
        <v>19</v>
      </c>
      <c r="B29" s="8">
        <f t="shared" si="1"/>
        <v>178336.81929808919</v>
      </c>
      <c r="C29" s="2">
        <v>19</v>
      </c>
      <c r="D29" s="1">
        <f t="shared" si="12"/>
        <v>178336.81929808919</v>
      </c>
      <c r="E29" s="1">
        <f t="shared" si="2"/>
        <v>178336.81929808919</v>
      </c>
      <c r="F29" s="1">
        <f t="shared" si="3"/>
        <v>2411.4137900617934</v>
      </c>
      <c r="G29" s="1">
        <f t="shared" si="4"/>
        <v>2411.4137900617934</v>
      </c>
      <c r="H29" s="1">
        <f t="shared" si="5"/>
        <v>2411.4137900617934</v>
      </c>
      <c r="I29" s="1">
        <f t="shared" si="6"/>
        <v>4084.9095344295802</v>
      </c>
      <c r="J29" s="1">
        <f t="shared" si="7"/>
        <v>4084.9095344295802</v>
      </c>
      <c r="K29" s="1">
        <f t="shared" si="8"/>
        <v>653.58552550873287</v>
      </c>
      <c r="L29" s="1">
        <f t="shared" si="9"/>
        <v>653.58552550873287</v>
      </c>
      <c r="M29" s="1">
        <f t="shared" si="10"/>
        <v>7149.9088500001062</v>
      </c>
      <c r="N29" s="1">
        <f t="shared" si="11"/>
        <v>7149.9088500001062</v>
      </c>
      <c r="P29" s="1"/>
      <c r="S29"/>
    </row>
    <row r="30" spans="1:20" x14ac:dyDescent="0.25">
      <c r="A30">
        <f t="shared" si="0"/>
        <v>20</v>
      </c>
      <c r="B30" s="8">
        <f t="shared" si="1"/>
        <v>175862.1878923614</v>
      </c>
      <c r="C30" s="2">
        <v>20</v>
      </c>
      <c r="D30" s="1">
        <f t="shared" si="12"/>
        <v>175862.1878923614</v>
      </c>
      <c r="E30" s="1">
        <f t="shared" si="2"/>
        <v>175862.1878923614</v>
      </c>
      <c r="F30" s="1">
        <f t="shared" si="3"/>
        <v>2474.6314057277918</v>
      </c>
      <c r="G30" s="1">
        <f t="shared" si="4"/>
        <v>2474.6314057277918</v>
      </c>
      <c r="H30" s="1">
        <f t="shared" si="5"/>
        <v>2474.6314057277918</v>
      </c>
      <c r="I30" s="1">
        <f t="shared" si="6"/>
        <v>4030.4115898899263</v>
      </c>
      <c r="J30" s="1">
        <f t="shared" si="7"/>
        <v>4030.4115898899263</v>
      </c>
      <c r="K30" s="1">
        <f t="shared" si="8"/>
        <v>644.86585438238819</v>
      </c>
      <c r="L30" s="1">
        <f t="shared" si="9"/>
        <v>644.86585438238819</v>
      </c>
      <c r="M30" s="1">
        <f t="shared" si="10"/>
        <v>7149.9088500001062</v>
      </c>
      <c r="N30" s="1">
        <f t="shared" si="11"/>
        <v>7149.9088500001062</v>
      </c>
      <c r="P30" s="1"/>
      <c r="S30"/>
    </row>
    <row r="31" spans="1:20" x14ac:dyDescent="0.25">
      <c r="A31">
        <f t="shared" si="0"/>
        <v>21</v>
      </c>
      <c r="B31" s="8">
        <f t="shared" si="1"/>
        <v>173322.68155817169</v>
      </c>
      <c r="C31" s="2">
        <v>21</v>
      </c>
      <c r="D31" s="1">
        <f t="shared" si="12"/>
        <v>173322.68155817169</v>
      </c>
      <c r="E31" s="1">
        <f t="shared" si="2"/>
        <v>173322.68155817169</v>
      </c>
      <c r="F31" s="1">
        <f t="shared" si="3"/>
        <v>2539.5063341896957</v>
      </c>
      <c r="G31" s="1">
        <f t="shared" si="4"/>
        <v>2539.5063341896957</v>
      </c>
      <c r="H31" s="1">
        <f t="shared" si="5"/>
        <v>2539.5063341896957</v>
      </c>
      <c r="I31" s="1">
        <f t="shared" si="6"/>
        <v>3974.4849274227677</v>
      </c>
      <c r="J31" s="1">
        <f t="shared" si="7"/>
        <v>3974.4849274227677</v>
      </c>
      <c r="K31" s="1">
        <f t="shared" si="8"/>
        <v>635.91758838764281</v>
      </c>
      <c r="L31" s="1">
        <f t="shared" si="9"/>
        <v>635.91758838764281</v>
      </c>
      <c r="M31" s="1">
        <f t="shared" si="10"/>
        <v>7149.9088500001062</v>
      </c>
      <c r="N31" s="1">
        <f t="shared" si="11"/>
        <v>7149.9088500001062</v>
      </c>
      <c r="P31" s="1"/>
      <c r="S31"/>
    </row>
    <row r="32" spans="1:20" x14ac:dyDescent="0.25">
      <c r="A32">
        <f t="shared" si="0"/>
        <v>22</v>
      </c>
      <c r="B32" s="8">
        <f t="shared" si="1"/>
        <v>170716.59953461759</v>
      </c>
      <c r="C32" s="2">
        <v>22</v>
      </c>
      <c r="D32" s="1">
        <f t="shared" si="12"/>
        <v>170716.59953461759</v>
      </c>
      <c r="E32" s="1">
        <f t="shared" si="2"/>
        <v>170716.59953461759</v>
      </c>
      <c r="F32" s="1">
        <f t="shared" si="3"/>
        <v>2606.0820235540905</v>
      </c>
      <c r="G32" s="1">
        <f t="shared" si="4"/>
        <v>2606.0820235540905</v>
      </c>
      <c r="H32" s="1">
        <f t="shared" si="5"/>
        <v>2606.0820235540905</v>
      </c>
      <c r="I32" s="1">
        <f t="shared" si="6"/>
        <v>3917.0920917638068</v>
      </c>
      <c r="J32" s="1">
        <f t="shared" si="7"/>
        <v>3917.0920917638068</v>
      </c>
      <c r="K32" s="1">
        <f t="shared" si="8"/>
        <v>626.73473468220914</v>
      </c>
      <c r="L32" s="1">
        <f t="shared" si="9"/>
        <v>626.73473468220914</v>
      </c>
      <c r="M32" s="1">
        <f t="shared" si="10"/>
        <v>7149.9088500001062</v>
      </c>
      <c r="N32" s="1">
        <f t="shared" si="11"/>
        <v>7149.9088500001062</v>
      </c>
      <c r="P32" s="1"/>
      <c r="S32"/>
    </row>
    <row r="33" spans="1:19" x14ac:dyDescent="0.25">
      <c r="A33">
        <f t="shared" si="0"/>
        <v>23</v>
      </c>
      <c r="B33" s="8">
        <f t="shared" si="1"/>
        <v>168042.19647365462</v>
      </c>
      <c r="C33" s="2">
        <v>23</v>
      </c>
      <c r="D33" s="1">
        <f t="shared" si="12"/>
        <v>168042.19647365462</v>
      </c>
      <c r="E33" s="1">
        <f t="shared" si="2"/>
        <v>168042.19647365462</v>
      </c>
      <c r="F33" s="1">
        <f t="shared" si="3"/>
        <v>2674.4030609629735</v>
      </c>
      <c r="G33" s="1">
        <f t="shared" si="4"/>
        <v>2674.4030609629735</v>
      </c>
      <c r="H33" s="1">
        <f t="shared" si="5"/>
        <v>2674.4030609629735</v>
      </c>
      <c r="I33" s="1">
        <f t="shared" si="6"/>
        <v>3858.1946457216659</v>
      </c>
      <c r="J33" s="1">
        <f t="shared" si="7"/>
        <v>3858.1946457216659</v>
      </c>
      <c r="K33" s="1">
        <f t="shared" si="8"/>
        <v>617.31114331546655</v>
      </c>
      <c r="L33" s="1">
        <f t="shared" si="9"/>
        <v>617.31114331546655</v>
      </c>
      <c r="M33" s="1">
        <f t="shared" si="10"/>
        <v>7149.9088500001062</v>
      </c>
      <c r="N33" s="1">
        <f t="shared" si="11"/>
        <v>7149.9088500001062</v>
      </c>
      <c r="P33" s="1"/>
      <c r="S33"/>
    </row>
    <row r="34" spans="1:19" x14ac:dyDescent="0.25">
      <c r="A34">
        <f t="shared" si="0"/>
        <v>24</v>
      </c>
      <c r="B34" s="8">
        <f t="shared" si="1"/>
        <v>165297.68127119992</v>
      </c>
      <c r="C34" s="2">
        <v>24</v>
      </c>
      <c r="D34" s="1">
        <f t="shared" si="12"/>
        <v>165297.68127119992</v>
      </c>
      <c r="E34" s="1">
        <f t="shared" si="2"/>
        <v>165297.68127119992</v>
      </c>
      <c r="F34" s="1">
        <f t="shared" si="3"/>
        <v>2744.5152024547051</v>
      </c>
      <c r="G34" s="1">
        <f t="shared" si="4"/>
        <v>2744.5152024547051</v>
      </c>
      <c r="H34" s="1">
        <f t="shared" si="5"/>
        <v>2744.5152024547051</v>
      </c>
      <c r="I34" s="1">
        <f t="shared" si="6"/>
        <v>3797.7531444356905</v>
      </c>
      <c r="J34" s="1">
        <f t="shared" si="7"/>
        <v>3797.7531444356905</v>
      </c>
      <c r="K34" s="1">
        <f t="shared" si="8"/>
        <v>607.64050310971049</v>
      </c>
      <c r="L34" s="1">
        <f t="shared" si="9"/>
        <v>607.64050310971049</v>
      </c>
      <c r="M34" s="1">
        <f t="shared" si="10"/>
        <v>7149.9088500001062</v>
      </c>
      <c r="N34" s="1">
        <f t="shared" si="11"/>
        <v>7149.9088500001062</v>
      </c>
      <c r="O34" s="4"/>
      <c r="P34" s="1"/>
      <c r="S34"/>
    </row>
    <row r="35" spans="1:19" x14ac:dyDescent="0.25">
      <c r="A35">
        <f t="shared" si="0"/>
        <v>25</v>
      </c>
      <c r="B35" s="8">
        <f t="shared" si="1"/>
        <v>162481.21586759214</v>
      </c>
      <c r="C35" s="2">
        <v>25</v>
      </c>
      <c r="D35" s="1">
        <f t="shared" si="12"/>
        <v>162481.21586759214</v>
      </c>
      <c r="E35" s="1">
        <f t="shared" si="2"/>
        <v>162481.21586759214</v>
      </c>
      <c r="F35" s="1">
        <f t="shared" si="3"/>
        <v>2816.4654036077909</v>
      </c>
      <c r="G35" s="1">
        <f t="shared" si="4"/>
        <v>2816.4654036077909</v>
      </c>
      <c r="H35" s="1">
        <f t="shared" si="5"/>
        <v>2816.4654036077909</v>
      </c>
      <c r="I35" s="1">
        <f t="shared" si="6"/>
        <v>3735.7271089588926</v>
      </c>
      <c r="J35" s="1">
        <f t="shared" si="7"/>
        <v>3735.7271089588926</v>
      </c>
      <c r="K35" s="1">
        <f t="shared" si="8"/>
        <v>597.71633743342284</v>
      </c>
      <c r="L35" s="1">
        <f t="shared" si="9"/>
        <v>597.71633743342284</v>
      </c>
      <c r="M35" s="1">
        <f t="shared" si="10"/>
        <v>7149.9088500001062</v>
      </c>
      <c r="N35" s="1">
        <f t="shared" si="11"/>
        <v>7149.9088500001062</v>
      </c>
      <c r="P35" s="1"/>
      <c r="S35"/>
    </row>
    <row r="36" spans="1:19" x14ac:dyDescent="0.25">
      <c r="A36">
        <f t="shared" si="0"/>
        <v>26</v>
      </c>
      <c r="B36" s="8">
        <f t="shared" si="1"/>
        <v>159590.91401660413</v>
      </c>
      <c r="C36" s="2">
        <v>26</v>
      </c>
      <c r="D36" s="1">
        <f t="shared" si="12"/>
        <v>159590.91401660413</v>
      </c>
      <c r="E36" s="1">
        <f t="shared" si="2"/>
        <v>159590.91401660413</v>
      </c>
      <c r="F36" s="1">
        <f t="shared" si="3"/>
        <v>2890.3018509880199</v>
      </c>
      <c r="G36" s="1">
        <f t="shared" si="4"/>
        <v>2890.3018509880199</v>
      </c>
      <c r="H36" s="1">
        <f t="shared" si="5"/>
        <v>2890.3018509880199</v>
      </c>
      <c r="I36" s="1">
        <f t="shared" si="6"/>
        <v>3672.0749991483503</v>
      </c>
      <c r="J36" s="1">
        <f t="shared" si="7"/>
        <v>3672.0749991483503</v>
      </c>
      <c r="K36" s="1">
        <f t="shared" si="8"/>
        <v>587.53199986373602</v>
      </c>
      <c r="L36" s="1">
        <f t="shared" si="9"/>
        <v>587.53199986373602</v>
      </c>
      <c r="M36" s="1">
        <f t="shared" si="10"/>
        <v>7149.9088500001062</v>
      </c>
      <c r="N36" s="1">
        <f t="shared" si="11"/>
        <v>7149.9088500001062</v>
      </c>
      <c r="P36" s="1"/>
      <c r="S36"/>
    </row>
    <row r="37" spans="1:19" x14ac:dyDescent="0.25">
      <c r="A37">
        <f t="shared" si="0"/>
        <v>27</v>
      </c>
      <c r="B37" s="8">
        <f t="shared" si="1"/>
        <v>156624.8400221841</v>
      </c>
      <c r="C37" s="2">
        <v>27</v>
      </c>
      <c r="D37" s="1">
        <f t="shared" si="12"/>
        <v>156624.8400221841</v>
      </c>
      <c r="E37" s="1">
        <f t="shared" si="2"/>
        <v>156624.8400221841</v>
      </c>
      <c r="F37" s="1">
        <f t="shared" si="3"/>
        <v>2966.0739944200268</v>
      </c>
      <c r="G37" s="1">
        <f t="shared" si="4"/>
        <v>2966.0739944200268</v>
      </c>
      <c r="H37" s="1">
        <f t="shared" si="5"/>
        <v>2966.0739944200268</v>
      </c>
      <c r="I37" s="1">
        <f t="shared" si="6"/>
        <v>3606.7541858448958</v>
      </c>
      <c r="J37" s="1">
        <f t="shared" si="7"/>
        <v>3606.7541858448958</v>
      </c>
      <c r="K37" s="1">
        <f t="shared" si="8"/>
        <v>577.08066973518339</v>
      </c>
      <c r="L37" s="1">
        <f t="shared" si="9"/>
        <v>577.08066973518339</v>
      </c>
      <c r="M37" s="1">
        <f t="shared" si="10"/>
        <v>7149.9088500001062</v>
      </c>
      <c r="N37" s="1">
        <f t="shared" si="11"/>
        <v>7149.9088500001062</v>
      </c>
      <c r="P37" s="1"/>
      <c r="S37"/>
    </row>
    <row r="38" spans="1:19" x14ac:dyDescent="0.25">
      <c r="A38">
        <f t="shared" si="0"/>
        <v>28</v>
      </c>
      <c r="B38" s="8">
        <f t="shared" si="1"/>
        <v>153581.00744207922</v>
      </c>
      <c r="C38" s="2">
        <v>28</v>
      </c>
      <c r="D38" s="1">
        <f t="shared" si="12"/>
        <v>153581.00744207922</v>
      </c>
      <c r="E38" s="1">
        <f t="shared" si="2"/>
        <v>153581.00744207922</v>
      </c>
      <c r="F38" s="1">
        <f t="shared" si="3"/>
        <v>3043.83258010488</v>
      </c>
      <c r="G38" s="1">
        <f t="shared" si="4"/>
        <v>3043.83258010488</v>
      </c>
      <c r="H38" s="1">
        <f t="shared" si="5"/>
        <v>3043.83258010488</v>
      </c>
      <c r="I38" s="1">
        <f t="shared" si="6"/>
        <v>3539.7209223234709</v>
      </c>
      <c r="J38" s="1">
        <f t="shared" si="7"/>
        <v>3539.7209223234709</v>
      </c>
      <c r="K38" s="1">
        <f t="shared" si="8"/>
        <v>566.35534757175537</v>
      </c>
      <c r="L38" s="1">
        <f t="shared" si="9"/>
        <v>566.35534757175537</v>
      </c>
      <c r="M38" s="1">
        <f t="shared" si="10"/>
        <v>7149.9088500001062</v>
      </c>
      <c r="N38" s="1">
        <f t="shared" si="11"/>
        <v>7149.9088500001062</v>
      </c>
      <c r="P38" s="1"/>
      <c r="S38"/>
    </row>
    <row r="39" spans="1:19" x14ac:dyDescent="0.25">
      <c r="A39">
        <f t="shared" si="0"/>
        <v>29</v>
      </c>
      <c r="B39" s="8">
        <f t="shared" si="1"/>
        <v>150457.37775747335</v>
      </c>
      <c r="C39" s="2">
        <v>29</v>
      </c>
      <c r="D39" s="1">
        <f t="shared" si="12"/>
        <v>150457.37775747335</v>
      </c>
      <c r="E39" s="1">
        <f t="shared" si="2"/>
        <v>150457.37775747335</v>
      </c>
      <c r="F39" s="1">
        <f t="shared" si="3"/>
        <v>3123.6296846058794</v>
      </c>
      <c r="G39" s="1">
        <f t="shared" si="4"/>
        <v>3123.6296846058794</v>
      </c>
      <c r="H39" s="1">
        <f t="shared" si="5"/>
        <v>3123.6296846058794</v>
      </c>
      <c r="I39" s="1">
        <f t="shared" si="6"/>
        <v>3470.9303149950229</v>
      </c>
      <c r="J39" s="1">
        <f t="shared" si="7"/>
        <v>3470.9303149950229</v>
      </c>
      <c r="K39" s="1">
        <f t="shared" si="8"/>
        <v>555.34885039920368</v>
      </c>
      <c r="L39" s="1">
        <f t="shared" si="9"/>
        <v>555.34885039920368</v>
      </c>
      <c r="M39" s="1">
        <f t="shared" si="10"/>
        <v>7149.9088500001062</v>
      </c>
      <c r="N39" s="1">
        <f t="shared" si="11"/>
        <v>7149.9088500001062</v>
      </c>
      <c r="P39" s="1"/>
      <c r="S39"/>
    </row>
    <row r="40" spans="1:19" x14ac:dyDescent="0.25">
      <c r="A40">
        <f t="shared" si="0"/>
        <v>30</v>
      </c>
      <c r="B40" s="8">
        <f t="shared" si="1"/>
        <v>147251.85900774802</v>
      </c>
      <c r="C40" s="2">
        <v>30</v>
      </c>
      <c r="D40" s="1">
        <f t="shared" si="12"/>
        <v>147251.85900774802</v>
      </c>
      <c r="E40" s="1">
        <f t="shared" si="2"/>
        <v>147251.85900774802</v>
      </c>
      <c r="F40" s="1">
        <f t="shared" si="3"/>
        <v>3205.5187497253323</v>
      </c>
      <c r="G40" s="1">
        <f t="shared" si="4"/>
        <v>3205.5187497253323</v>
      </c>
      <c r="H40" s="1">
        <f t="shared" si="5"/>
        <v>3205.5187497253323</v>
      </c>
      <c r="I40" s="1">
        <f t="shared" si="6"/>
        <v>3400.3362933403223</v>
      </c>
      <c r="J40" s="1">
        <f t="shared" si="7"/>
        <v>3400.3362933403223</v>
      </c>
      <c r="K40" s="1">
        <f t="shared" si="8"/>
        <v>544.05380693445159</v>
      </c>
      <c r="L40" s="1">
        <f t="shared" si="9"/>
        <v>544.05380693445159</v>
      </c>
      <c r="M40" s="1">
        <f t="shared" si="10"/>
        <v>7149.9088500001062</v>
      </c>
      <c r="N40" s="1">
        <f t="shared" si="11"/>
        <v>7149.9088500001062</v>
      </c>
      <c r="P40" s="1"/>
      <c r="S40"/>
    </row>
    <row r="41" spans="1:19" x14ac:dyDescent="0.25">
      <c r="A41">
        <f t="shared" si="0"/>
        <v>31</v>
      </c>
      <c r="B41" s="8">
        <f t="shared" si="1"/>
        <v>143962.30438945236</v>
      </c>
      <c r="C41" s="2">
        <v>31</v>
      </c>
      <c r="D41" s="1">
        <f t="shared" si="12"/>
        <v>143962.30438945236</v>
      </c>
      <c r="E41" s="1">
        <f t="shared" si="2"/>
        <v>143962.30438945236</v>
      </c>
      <c r="F41" s="1">
        <f t="shared" si="3"/>
        <v>3289.5546182956509</v>
      </c>
      <c r="G41" s="1">
        <f t="shared" si="4"/>
        <v>3289.5546182956509</v>
      </c>
      <c r="H41" s="1">
        <f t="shared" si="5"/>
        <v>3289.5546182956509</v>
      </c>
      <c r="I41" s="1">
        <f t="shared" si="6"/>
        <v>3327.8915790555648</v>
      </c>
      <c r="J41" s="1">
        <f t="shared" si="7"/>
        <v>3327.8915790555648</v>
      </c>
      <c r="K41" s="1">
        <f t="shared" si="8"/>
        <v>532.46265264889041</v>
      </c>
      <c r="L41" s="1">
        <f t="shared" si="9"/>
        <v>532.46265264889041</v>
      </c>
      <c r="M41" s="1">
        <f t="shared" si="10"/>
        <v>7149.9088500001062</v>
      </c>
      <c r="N41" s="1">
        <f t="shared" si="11"/>
        <v>7149.9088500001062</v>
      </c>
      <c r="P41" s="1"/>
      <c r="S41"/>
    </row>
    <row r="42" spans="1:19" x14ac:dyDescent="0.25">
      <c r="A42">
        <f t="shared" ref="A42:A70" si="13">IF(C42&lt;=$R$9,C42,"")</f>
        <v>32</v>
      </c>
      <c r="B42" s="8">
        <f t="shared" si="1"/>
        <v>140586.51081854361</v>
      </c>
      <c r="C42" s="2">
        <v>32</v>
      </c>
      <c r="D42" s="1">
        <f t="shared" si="12"/>
        <v>140586.51081854361</v>
      </c>
      <c r="E42" s="1">
        <f t="shared" si="2"/>
        <v>140586.51081854361</v>
      </c>
      <c r="F42" s="1">
        <f t="shared" si="3"/>
        <v>3375.7935709087542</v>
      </c>
      <c r="G42" s="1">
        <f t="shared" si="4"/>
        <v>3375.7935709087542</v>
      </c>
      <c r="H42" s="1">
        <f t="shared" si="5"/>
        <v>3375.7935709087542</v>
      </c>
      <c r="I42" s="1">
        <f t="shared" si="6"/>
        <v>3253.5476543890964</v>
      </c>
      <c r="J42" s="1">
        <f t="shared" si="7"/>
        <v>3253.5476543890964</v>
      </c>
      <c r="K42" s="1">
        <f t="shared" si="8"/>
        <v>520.56762470225544</v>
      </c>
      <c r="L42" s="1">
        <f t="shared" si="9"/>
        <v>520.56762470225544</v>
      </c>
      <c r="M42" s="1">
        <f t="shared" si="10"/>
        <v>7149.9088500001062</v>
      </c>
      <c r="N42" s="1">
        <f t="shared" si="11"/>
        <v>7149.9088500001062</v>
      </c>
      <c r="P42" s="1"/>
      <c r="S42"/>
    </row>
    <row r="43" spans="1:19" x14ac:dyDescent="0.25">
      <c r="A43">
        <f t="shared" si="13"/>
        <v>33</v>
      </c>
      <c r="B43" s="8">
        <f t="shared" si="1"/>
        <v>137122.21745493525</v>
      </c>
      <c r="C43" s="2">
        <v>33</v>
      </c>
      <c r="D43" s="1">
        <f t="shared" si="12"/>
        <v>137122.21745493525</v>
      </c>
      <c r="E43" s="1">
        <f t="shared" si="2"/>
        <v>137122.21745493525</v>
      </c>
      <c r="F43" s="1">
        <f t="shared" ref="F43:F70" si="14">IFERROR(IF(A43&lt;$R$9,IFERROR(IF(H43&gt;=0,N43-J43-L43,""),""),IF(A43=$R$9,D42,"")),"")</f>
        <v>3464.2933636083671</v>
      </c>
      <c r="G43" s="1">
        <f t="shared" si="4"/>
        <v>3464.2933636083671</v>
      </c>
      <c r="H43" s="1">
        <f t="shared" si="5"/>
        <v>3464.2933636083671</v>
      </c>
      <c r="I43" s="1">
        <f t="shared" si="6"/>
        <v>3177.2547296480511</v>
      </c>
      <c r="J43" s="1">
        <f t="shared" si="7"/>
        <v>3177.2547296480511</v>
      </c>
      <c r="K43" s="1">
        <f t="shared" si="8"/>
        <v>508.36075674368817</v>
      </c>
      <c r="L43" s="1">
        <f t="shared" si="9"/>
        <v>508.36075674368817</v>
      </c>
      <c r="M43" s="1">
        <f t="shared" ref="M43:M70" si="15">IFERROR(IF(A43&lt;$R$9,N43,F43+I43+K43),"")</f>
        <v>7149.9088500001062</v>
      </c>
      <c r="N43" s="1">
        <f t="shared" si="11"/>
        <v>7149.9088500001062</v>
      </c>
      <c r="P43" s="1"/>
      <c r="S43"/>
    </row>
    <row r="44" spans="1:19" x14ac:dyDescent="0.25">
      <c r="A44">
        <f t="shared" si="13"/>
        <v>34</v>
      </c>
      <c r="B44" s="8">
        <f t="shared" si="1"/>
        <v>133567.10418836478</v>
      </c>
      <c r="C44" s="2">
        <v>34</v>
      </c>
      <c r="D44" s="1">
        <f t="shared" si="12"/>
        <v>133567.10418836478</v>
      </c>
      <c r="E44" s="1">
        <f t="shared" si="2"/>
        <v>133567.10418836478</v>
      </c>
      <c r="F44" s="1">
        <f t="shared" si="14"/>
        <v>3555.1132665704581</v>
      </c>
      <c r="G44" s="1">
        <f t="shared" si="4"/>
        <v>3555.1132665704581</v>
      </c>
      <c r="H44" s="1">
        <f t="shared" si="5"/>
        <v>3555.1132665704581</v>
      </c>
      <c r="I44" s="1">
        <f t="shared" si="6"/>
        <v>3098.9617098531448</v>
      </c>
      <c r="J44" s="1">
        <f t="shared" si="7"/>
        <v>3098.9617098531448</v>
      </c>
      <c r="K44" s="1">
        <f t="shared" si="8"/>
        <v>495.83387357650321</v>
      </c>
      <c r="L44" s="1">
        <f t="shared" si="9"/>
        <v>495.83387357650321</v>
      </c>
      <c r="M44" s="1">
        <f t="shared" si="15"/>
        <v>7149.9088500001062</v>
      </c>
      <c r="N44" s="1">
        <f t="shared" si="11"/>
        <v>7149.9088500001062</v>
      </c>
      <c r="P44" s="1"/>
      <c r="S44"/>
    </row>
    <row r="45" spans="1:19" x14ac:dyDescent="0.25">
      <c r="A45">
        <f t="shared" si="13"/>
        <v>35</v>
      </c>
      <c r="B45" s="8">
        <f t="shared" si="1"/>
        <v>129918.79008456705</v>
      </c>
      <c r="C45" s="2">
        <v>35</v>
      </c>
      <c r="D45" s="1">
        <f t="shared" si="12"/>
        <v>129918.79008456705</v>
      </c>
      <c r="E45" s="1">
        <f t="shared" si="2"/>
        <v>129918.79008456705</v>
      </c>
      <c r="F45" s="1">
        <f t="shared" si="14"/>
        <v>3648.3141037977275</v>
      </c>
      <c r="G45" s="1">
        <f t="shared" si="4"/>
        <v>3648.3141037977275</v>
      </c>
      <c r="H45" s="1">
        <f t="shared" si="5"/>
        <v>3648.3141037977275</v>
      </c>
      <c r="I45" s="1">
        <f t="shared" si="6"/>
        <v>3018.616160519292</v>
      </c>
      <c r="J45" s="1">
        <f t="shared" si="7"/>
        <v>3018.616160519292</v>
      </c>
      <c r="K45" s="1">
        <f t="shared" si="8"/>
        <v>482.97858568308675</v>
      </c>
      <c r="L45" s="1">
        <f t="shared" si="9"/>
        <v>482.97858568308675</v>
      </c>
      <c r="M45" s="1">
        <f t="shared" si="15"/>
        <v>7149.9088500001062</v>
      </c>
      <c r="N45" s="1">
        <f t="shared" si="11"/>
        <v>7149.9088500001062</v>
      </c>
      <c r="P45" s="1"/>
      <c r="S45"/>
    </row>
    <row r="46" spans="1:19" x14ac:dyDescent="0.25">
      <c r="A46">
        <f t="shared" si="13"/>
        <v>36</v>
      </c>
      <c r="B46" s="8">
        <f t="shared" si="1"/>
        <v>126174.83179071233</v>
      </c>
      <c r="C46" s="2">
        <v>36</v>
      </c>
      <c r="D46" s="1">
        <f t="shared" si="12"/>
        <v>126174.83179071233</v>
      </c>
      <c r="E46" s="1">
        <f t="shared" si="2"/>
        <v>126174.83179071233</v>
      </c>
      <c r="F46" s="1">
        <f t="shared" si="14"/>
        <v>3743.9582938547205</v>
      </c>
      <c r="G46" s="1">
        <f t="shared" si="4"/>
        <v>3743.9582938547205</v>
      </c>
      <c r="H46" s="1">
        <f t="shared" si="5"/>
        <v>3743.9582938547205</v>
      </c>
      <c r="I46" s="1">
        <f t="shared" si="6"/>
        <v>2936.1642725391252</v>
      </c>
      <c r="J46" s="1">
        <f t="shared" si="7"/>
        <v>2936.1642725391252</v>
      </c>
      <c r="K46" s="1">
        <f>IFERROR(IF(L46&gt;=0,I46*16%,""),"")</f>
        <v>469.78628360626004</v>
      </c>
      <c r="L46" s="1">
        <f t="shared" si="9"/>
        <v>469.78628360626004</v>
      </c>
      <c r="M46" s="1">
        <f t="shared" si="15"/>
        <v>7149.9088500001062</v>
      </c>
      <c r="N46" s="1">
        <f t="shared" si="11"/>
        <v>7149.9088500001062</v>
      </c>
      <c r="P46" s="1"/>
      <c r="S46"/>
    </row>
    <row r="47" spans="1:19" x14ac:dyDescent="0.25">
      <c r="A47">
        <f t="shared" si="13"/>
        <v>37</v>
      </c>
      <c r="B47" s="8">
        <f t="shared" si="1"/>
        <v>122332.72189904147</v>
      </c>
      <c r="C47" s="2">
        <v>37</v>
      </c>
      <c r="D47" s="1">
        <f t="shared" si="12"/>
        <v>122332.72189904147</v>
      </c>
      <c r="E47" s="1">
        <f t="shared" si="2"/>
        <v>122332.72189904147</v>
      </c>
      <c r="F47" s="1">
        <f t="shared" si="14"/>
        <v>3842.1098916708579</v>
      </c>
      <c r="G47" s="1">
        <f t="shared" si="4"/>
        <v>3842.1098916708579</v>
      </c>
      <c r="H47" s="1">
        <f t="shared" si="5"/>
        <v>3842.1098916708579</v>
      </c>
      <c r="I47" s="1">
        <f t="shared" si="6"/>
        <v>2851.5508261459036</v>
      </c>
      <c r="J47" s="1">
        <f t="shared" si="7"/>
        <v>2851.5508261459036</v>
      </c>
      <c r="K47" s="1">
        <f t="shared" si="8"/>
        <v>456.24813218334458</v>
      </c>
      <c r="L47" s="1">
        <f t="shared" si="9"/>
        <v>456.24813218334458</v>
      </c>
      <c r="M47" s="1">
        <f t="shared" si="15"/>
        <v>7149.9088500001062</v>
      </c>
      <c r="N47" s="1">
        <f t="shared" si="11"/>
        <v>7149.9088500001062</v>
      </c>
      <c r="S47"/>
    </row>
    <row r="48" spans="1:19" x14ac:dyDescent="0.25">
      <c r="A48">
        <f t="shared" si="13"/>
        <v>38</v>
      </c>
      <c r="B48" s="8">
        <f t="shared" si="1"/>
        <v>118389.8872676021</v>
      </c>
      <c r="C48" s="2">
        <v>38</v>
      </c>
      <c r="D48" s="1">
        <f t="shared" si="12"/>
        <v>118389.8872676021</v>
      </c>
      <c r="E48" s="1">
        <f t="shared" si="2"/>
        <v>118389.8872676021</v>
      </c>
      <c r="F48" s="1">
        <f t="shared" si="14"/>
        <v>3942.8346314393712</v>
      </c>
      <c r="G48" s="1">
        <f t="shared" si="4"/>
        <v>3942.8346314393712</v>
      </c>
      <c r="H48" s="1">
        <f t="shared" si="5"/>
        <v>3942.8346314393712</v>
      </c>
      <c r="I48" s="1">
        <f t="shared" si="6"/>
        <v>2764.7191539316682</v>
      </c>
      <c r="J48" s="1">
        <f t="shared" si="7"/>
        <v>2764.7191539316682</v>
      </c>
      <c r="K48" s="1">
        <f t="shared" si="8"/>
        <v>442.35506462906693</v>
      </c>
      <c r="L48" s="1">
        <f t="shared" si="9"/>
        <v>442.35506462906693</v>
      </c>
      <c r="M48" s="1">
        <f t="shared" si="15"/>
        <v>7149.9088500001062</v>
      </c>
      <c r="N48" s="1">
        <f t="shared" si="11"/>
        <v>7149.9088500001062</v>
      </c>
      <c r="S48"/>
    </row>
    <row r="49" spans="1:19" x14ac:dyDescent="0.25">
      <c r="A49">
        <f t="shared" si="13"/>
        <v>39</v>
      </c>
      <c r="B49" s="8">
        <f t="shared" si="1"/>
        <v>114343.68729696123</v>
      </c>
      <c r="C49" s="2">
        <v>39</v>
      </c>
      <c r="D49" s="1">
        <f t="shared" si="12"/>
        <v>114343.68729696123</v>
      </c>
      <c r="E49" s="1">
        <f t="shared" si="2"/>
        <v>114343.68729696123</v>
      </c>
      <c r="F49" s="1">
        <f t="shared" si="14"/>
        <v>4046.1999706408747</v>
      </c>
      <c r="G49" s="1">
        <f t="shared" si="4"/>
        <v>4046.1999706408747</v>
      </c>
      <c r="H49" s="1">
        <f t="shared" si="5"/>
        <v>4046.1999706408747</v>
      </c>
      <c r="I49" s="1">
        <f t="shared" si="6"/>
        <v>2675.6111028958894</v>
      </c>
      <c r="J49" s="1">
        <f t="shared" si="7"/>
        <v>2675.6111028958894</v>
      </c>
      <c r="K49" s="1">
        <f t="shared" si="8"/>
        <v>428.09777646334231</v>
      </c>
      <c r="L49" s="1">
        <f t="shared" si="9"/>
        <v>428.09777646334231</v>
      </c>
      <c r="M49" s="1">
        <f t="shared" si="15"/>
        <v>7149.9088500001062</v>
      </c>
      <c r="N49" s="1">
        <f t="shared" si="11"/>
        <v>7149.9088500001062</v>
      </c>
      <c r="S49"/>
    </row>
    <row r="50" spans="1:19" x14ac:dyDescent="0.25">
      <c r="A50">
        <f t="shared" si="13"/>
        <v>40</v>
      </c>
      <c r="B50" s="8">
        <f t="shared" si="1"/>
        <v>110191.41216174017</v>
      </c>
      <c r="C50" s="2">
        <v>40</v>
      </c>
      <c r="D50" s="1">
        <f t="shared" si="12"/>
        <v>110191.41216174017</v>
      </c>
      <c r="E50" s="1">
        <f t="shared" si="2"/>
        <v>110191.41216174017</v>
      </c>
      <c r="F50" s="1">
        <f t="shared" si="14"/>
        <v>4152.2751352210653</v>
      </c>
      <c r="G50" s="1">
        <f t="shared" si="4"/>
        <v>4152.2751352210653</v>
      </c>
      <c r="H50" s="1">
        <f t="shared" si="5"/>
        <v>4152.2751352210653</v>
      </c>
      <c r="I50" s="1">
        <f t="shared" si="6"/>
        <v>2584.166995499173</v>
      </c>
      <c r="J50" s="1">
        <f t="shared" si="7"/>
        <v>2584.166995499173</v>
      </c>
      <c r="K50" s="1">
        <f t="shared" si="8"/>
        <v>413.46671927986768</v>
      </c>
      <c r="L50" s="1">
        <f t="shared" si="9"/>
        <v>413.46671927986768</v>
      </c>
      <c r="M50" s="1">
        <f t="shared" si="15"/>
        <v>7149.9088500001062</v>
      </c>
      <c r="N50" s="1">
        <f t="shared" si="11"/>
        <v>7149.9088500001062</v>
      </c>
      <c r="S50"/>
    </row>
    <row r="51" spans="1:19" x14ac:dyDescent="0.25">
      <c r="A51">
        <f t="shared" si="13"/>
        <v>41</v>
      </c>
      <c r="B51" s="8">
        <f t="shared" si="1"/>
        <v>105930.28099578737</v>
      </c>
      <c r="C51" s="2">
        <v>41</v>
      </c>
      <c r="D51" s="1">
        <f t="shared" si="12"/>
        <v>105930.28099578737</v>
      </c>
      <c r="E51" s="1">
        <f t="shared" si="2"/>
        <v>105930.28099578737</v>
      </c>
      <c r="F51" s="1">
        <f t="shared" si="14"/>
        <v>4261.1311659527955</v>
      </c>
      <c r="G51" s="1">
        <f t="shared" si="4"/>
        <v>4261.1311659527955</v>
      </c>
      <c r="H51" s="1">
        <f t="shared" si="5"/>
        <v>4261.1311659527955</v>
      </c>
      <c r="I51" s="1">
        <f t="shared" si="6"/>
        <v>2490.3255896959577</v>
      </c>
      <c r="J51" s="1">
        <f t="shared" si="7"/>
        <v>2490.3255896959577</v>
      </c>
      <c r="K51" s="1">
        <f t="shared" si="8"/>
        <v>398.45209435135325</v>
      </c>
      <c r="L51" s="1">
        <f t="shared" si="9"/>
        <v>398.45209435135325</v>
      </c>
      <c r="M51" s="1">
        <f t="shared" si="15"/>
        <v>7149.9088500001062</v>
      </c>
      <c r="N51" s="1">
        <f t="shared" si="11"/>
        <v>7149.9088500001062</v>
      </c>
      <c r="S51"/>
    </row>
    <row r="52" spans="1:19" x14ac:dyDescent="0.25">
      <c r="A52">
        <f t="shared" si="13"/>
        <v>42</v>
      </c>
      <c r="B52" s="8">
        <f t="shared" si="1"/>
        <v>101557.44002977379</v>
      </c>
      <c r="C52" s="2">
        <v>42</v>
      </c>
      <c r="D52" s="1">
        <f t="shared" si="12"/>
        <v>101557.44002977379</v>
      </c>
      <c r="E52" s="1">
        <f t="shared" si="2"/>
        <v>101557.44002977379</v>
      </c>
      <c r="F52" s="1">
        <f t="shared" si="14"/>
        <v>4372.8409660135758</v>
      </c>
      <c r="G52" s="1">
        <f t="shared" si="4"/>
        <v>4372.8409660135758</v>
      </c>
      <c r="H52" s="1">
        <f t="shared" si="5"/>
        <v>4372.8409660135758</v>
      </c>
      <c r="I52" s="1">
        <f t="shared" si="6"/>
        <v>2394.0240379194233</v>
      </c>
      <c r="J52" s="1">
        <f t="shared" si="7"/>
        <v>2394.0240379194233</v>
      </c>
      <c r="K52" s="1">
        <f t="shared" si="8"/>
        <v>383.04384606710772</v>
      </c>
      <c r="L52" s="1">
        <f t="shared" si="9"/>
        <v>383.04384606710772</v>
      </c>
      <c r="M52" s="1">
        <f t="shared" si="15"/>
        <v>7149.9088500001062</v>
      </c>
      <c r="N52" s="1">
        <f t="shared" si="11"/>
        <v>7149.9088500001062</v>
      </c>
      <c r="S52"/>
    </row>
    <row r="53" spans="1:19" x14ac:dyDescent="0.25">
      <c r="A53">
        <f t="shared" si="13"/>
        <v>43</v>
      </c>
      <c r="B53" s="8">
        <f t="shared" si="1"/>
        <v>97069.96067996342</v>
      </c>
      <c r="C53" s="2">
        <v>43</v>
      </c>
      <c r="D53" s="1">
        <f t="shared" si="12"/>
        <v>97069.96067996342</v>
      </c>
      <c r="E53" s="1">
        <f t="shared" si="2"/>
        <v>97069.96067996342</v>
      </c>
      <c r="F53" s="1">
        <f t="shared" si="14"/>
        <v>4487.4793498103654</v>
      </c>
      <c r="G53" s="1">
        <f t="shared" si="4"/>
        <v>4487.4793498103654</v>
      </c>
      <c r="H53" s="1">
        <f t="shared" si="5"/>
        <v>4487.4793498103654</v>
      </c>
      <c r="I53" s="1">
        <f t="shared" si="6"/>
        <v>2295.1978449911558</v>
      </c>
      <c r="J53" s="1">
        <f t="shared" si="7"/>
        <v>2295.1978449911558</v>
      </c>
      <c r="K53" s="1">
        <f t="shared" si="8"/>
        <v>367.23165519858492</v>
      </c>
      <c r="L53" s="1">
        <f t="shared" si="9"/>
        <v>367.23165519858492</v>
      </c>
      <c r="M53" s="1">
        <f t="shared" si="15"/>
        <v>7149.9088500001062</v>
      </c>
      <c r="N53" s="1">
        <f t="shared" si="11"/>
        <v>7149.9088500001062</v>
      </c>
      <c r="S53"/>
    </row>
    <row r="54" spans="1:19" x14ac:dyDescent="0.25">
      <c r="A54">
        <f t="shared" si="13"/>
        <v>44</v>
      </c>
      <c r="B54" s="8">
        <f t="shared" si="1"/>
        <v>92464.837586879061</v>
      </c>
      <c r="C54" s="2">
        <v>44</v>
      </c>
      <c r="D54" s="1">
        <f t="shared" si="12"/>
        <v>92464.837586879061</v>
      </c>
      <c r="E54" s="1">
        <f t="shared" si="2"/>
        <v>92464.837586879061</v>
      </c>
      <c r="F54" s="1">
        <f t="shared" si="14"/>
        <v>4605.1230930843658</v>
      </c>
      <c r="G54" s="1">
        <f t="shared" si="4"/>
        <v>4605.1230930843658</v>
      </c>
      <c r="H54" s="1">
        <f t="shared" si="5"/>
        <v>4605.1230930843658</v>
      </c>
      <c r="I54" s="1">
        <f t="shared" si="6"/>
        <v>2193.7808249273621</v>
      </c>
      <c r="J54" s="1">
        <f t="shared" si="7"/>
        <v>2193.7808249273621</v>
      </c>
      <c r="K54" s="1">
        <f t="shared" si="8"/>
        <v>351.00493198837796</v>
      </c>
      <c r="L54" s="1">
        <f t="shared" si="9"/>
        <v>351.00493198837796</v>
      </c>
      <c r="M54" s="1">
        <f t="shared" si="15"/>
        <v>7149.9088500001062</v>
      </c>
      <c r="N54" s="1">
        <f t="shared" si="11"/>
        <v>7149.9088500001062</v>
      </c>
      <c r="S54"/>
    </row>
    <row r="55" spans="1:19" x14ac:dyDescent="0.25">
      <c r="A55">
        <f t="shared" si="13"/>
        <v>45</v>
      </c>
      <c r="B55" s="8">
        <f t="shared" si="1"/>
        <v>87738.986602549718</v>
      </c>
      <c r="C55" s="2">
        <v>45</v>
      </c>
      <c r="D55" s="1">
        <f t="shared" si="12"/>
        <v>87738.986602549718</v>
      </c>
      <c r="E55" s="1">
        <f t="shared" si="2"/>
        <v>87738.986602549718</v>
      </c>
      <c r="F55" s="1">
        <f t="shared" si="14"/>
        <v>4725.8509843293432</v>
      </c>
      <c r="G55" s="1">
        <f t="shared" si="4"/>
        <v>4725.8509843293432</v>
      </c>
      <c r="H55" s="1">
        <f t="shared" si="5"/>
        <v>4725.8509843293432</v>
      </c>
      <c r="I55" s="1">
        <f t="shared" si="6"/>
        <v>2089.7050566127268</v>
      </c>
      <c r="J55" s="1">
        <f t="shared" si="7"/>
        <v>2089.7050566127268</v>
      </c>
      <c r="K55" s="1">
        <f t="shared" si="8"/>
        <v>334.35280905803631</v>
      </c>
      <c r="L55" s="1">
        <f t="shared" si="9"/>
        <v>334.35280905803631</v>
      </c>
      <c r="M55" s="1">
        <f t="shared" si="15"/>
        <v>7149.9088500001062</v>
      </c>
      <c r="N55" s="1">
        <f t="shared" si="11"/>
        <v>7149.9088500001062</v>
      </c>
      <c r="S55"/>
    </row>
    <row r="56" spans="1:19" x14ac:dyDescent="0.25">
      <c r="A56">
        <f t="shared" si="13"/>
        <v>46</v>
      </c>
      <c r="B56" s="8">
        <f t="shared" si="1"/>
        <v>82889.242724991767</v>
      </c>
      <c r="C56" s="2">
        <v>46</v>
      </c>
      <c r="D56" s="1">
        <f t="shared" si="12"/>
        <v>82889.242724991767</v>
      </c>
      <c r="E56" s="1">
        <f t="shared" si="2"/>
        <v>82889.242724991767</v>
      </c>
      <c r="F56" s="1">
        <f t="shared" si="14"/>
        <v>4849.7438775579476</v>
      </c>
      <c r="G56" s="1">
        <f t="shared" si="4"/>
        <v>4849.7438775579476</v>
      </c>
      <c r="H56" s="1">
        <f t="shared" si="5"/>
        <v>4849.7438775579476</v>
      </c>
      <c r="I56" s="1">
        <f t="shared" si="6"/>
        <v>1982.9008383122055</v>
      </c>
      <c r="J56" s="1">
        <f t="shared" si="7"/>
        <v>1982.9008383122055</v>
      </c>
      <c r="K56" s="1">
        <f t="shared" si="8"/>
        <v>317.26413412995288</v>
      </c>
      <c r="L56" s="1">
        <f t="shared" si="9"/>
        <v>317.26413412995288</v>
      </c>
      <c r="M56" s="1">
        <f t="shared" si="15"/>
        <v>7149.9088500001062</v>
      </c>
      <c r="N56" s="1">
        <f t="shared" si="11"/>
        <v>7149.9088500001062</v>
      </c>
      <c r="S56"/>
    </row>
    <row r="57" spans="1:19" x14ac:dyDescent="0.25">
      <c r="A57">
        <f t="shared" si="13"/>
        <v>47</v>
      </c>
      <c r="B57" s="8">
        <f t="shared" si="1"/>
        <v>77912.357978540414</v>
      </c>
      <c r="C57" s="2">
        <v>47</v>
      </c>
      <c r="D57" s="1">
        <f t="shared" si="12"/>
        <v>77912.357978540414</v>
      </c>
      <c r="E57" s="1">
        <f t="shared" si="2"/>
        <v>77912.357978540414</v>
      </c>
      <c r="F57" s="1">
        <f t="shared" si="14"/>
        <v>4976.8847464513483</v>
      </c>
      <c r="G57" s="1">
        <f t="shared" si="4"/>
        <v>4976.8847464513483</v>
      </c>
      <c r="H57" s="1">
        <f t="shared" si="5"/>
        <v>4976.8847464513483</v>
      </c>
      <c r="I57" s="1">
        <f t="shared" si="6"/>
        <v>1873.2966409903083</v>
      </c>
      <c r="J57" s="1">
        <f t="shared" si="7"/>
        <v>1873.2966409903083</v>
      </c>
      <c r="K57" s="1">
        <f t="shared" si="8"/>
        <v>299.72746255844936</v>
      </c>
      <c r="L57" s="1">
        <f t="shared" si="9"/>
        <v>299.72746255844936</v>
      </c>
      <c r="M57" s="1">
        <f t="shared" si="15"/>
        <v>7149.9088500001062</v>
      </c>
      <c r="N57" s="1">
        <f t="shared" si="11"/>
        <v>7149.9088500001062</v>
      </c>
      <c r="S57"/>
    </row>
    <row r="58" spans="1:19" x14ac:dyDescent="0.25">
      <c r="A58">
        <f t="shared" si="13"/>
        <v>48</v>
      </c>
      <c r="B58" s="8">
        <f t="shared" si="1"/>
        <v>72804.999238611956</v>
      </c>
      <c r="C58" s="2">
        <v>48</v>
      </c>
      <c r="D58" s="1">
        <f t="shared" si="12"/>
        <v>72804.999238611956</v>
      </c>
      <c r="E58" s="1">
        <f t="shared" si="2"/>
        <v>72804.999238611956</v>
      </c>
      <c r="F58" s="1">
        <f t="shared" si="14"/>
        <v>5107.3587399284552</v>
      </c>
      <c r="G58" s="1">
        <f t="shared" si="4"/>
        <v>5107.3587399284552</v>
      </c>
      <c r="H58" s="1">
        <f t="shared" si="5"/>
        <v>5107.3587399284552</v>
      </c>
      <c r="I58" s="1">
        <f t="shared" si="6"/>
        <v>1760.8190604065953</v>
      </c>
      <c r="J58" s="1">
        <f t="shared" si="7"/>
        <v>1760.8190604065953</v>
      </c>
      <c r="K58" s="1">
        <f>IFERROR(IF(L58&gt;=0,I58*16%,""),"")</f>
        <v>281.73104966505525</v>
      </c>
      <c r="L58" s="1">
        <f t="shared" si="9"/>
        <v>281.73104966505525</v>
      </c>
      <c r="M58" s="1">
        <f t="shared" si="15"/>
        <v>7149.9088500001062</v>
      </c>
      <c r="N58" s="1">
        <f t="shared" si="11"/>
        <v>7149.9088500001062</v>
      </c>
      <c r="S58"/>
    </row>
    <row r="59" spans="1:19" x14ac:dyDescent="0.25">
      <c r="A59">
        <f t="shared" si="13"/>
        <v>49</v>
      </c>
      <c r="B59" s="8">
        <f t="shared" si="1"/>
        <v>67563.745999440012</v>
      </c>
      <c r="C59" s="2">
        <v>49</v>
      </c>
      <c r="D59" s="1">
        <f t="shared" si="12"/>
        <v>67563.745999440012</v>
      </c>
      <c r="E59" s="1">
        <f t="shared" si="2"/>
        <v>67563.745999440012</v>
      </c>
      <c r="F59" s="1">
        <f t="shared" si="14"/>
        <v>5241.2532391719469</v>
      </c>
      <c r="G59" s="1">
        <f t="shared" si="4"/>
        <v>5241.2532391719469</v>
      </c>
      <c r="H59" s="1">
        <f t="shared" si="5"/>
        <v>5241.2532391719469</v>
      </c>
      <c r="I59" s="1">
        <f t="shared" si="6"/>
        <v>1645.3927679553099</v>
      </c>
      <c r="J59" s="1">
        <f t="shared" si="7"/>
        <v>1645.3927679553099</v>
      </c>
      <c r="K59" s="1">
        <f t="shared" si="8"/>
        <v>263.2628428728496</v>
      </c>
      <c r="L59" s="1">
        <f t="shared" si="9"/>
        <v>263.2628428728496</v>
      </c>
      <c r="M59" s="1">
        <f t="shared" si="15"/>
        <v>7149.9088500001062</v>
      </c>
      <c r="N59" s="1">
        <f t="shared" si="11"/>
        <v>7149.9088500001062</v>
      </c>
      <c r="S59"/>
    </row>
    <row r="60" spans="1:19" x14ac:dyDescent="0.25">
      <c r="A60">
        <f t="shared" si="13"/>
        <v>50</v>
      </c>
      <c r="B60" s="8">
        <f t="shared" si="1"/>
        <v>62185.088083290728</v>
      </c>
      <c r="C60" s="2">
        <v>50</v>
      </c>
      <c r="D60" s="1">
        <f t="shared" si="12"/>
        <v>62185.088083290728</v>
      </c>
      <c r="E60" s="1">
        <f t="shared" si="2"/>
        <v>62185.088083290728</v>
      </c>
      <c r="F60" s="1">
        <f t="shared" si="14"/>
        <v>5378.6579161492846</v>
      </c>
      <c r="G60" s="1">
        <f t="shared" si="4"/>
        <v>5378.6579161492846</v>
      </c>
      <c r="H60" s="1">
        <f t="shared" si="5"/>
        <v>5378.6579161492846</v>
      </c>
      <c r="I60" s="1">
        <f t="shared" si="6"/>
        <v>1526.9404602162256</v>
      </c>
      <c r="J60" s="1">
        <f t="shared" si="7"/>
        <v>1526.9404602162256</v>
      </c>
      <c r="K60" s="1">
        <f t="shared" si="8"/>
        <v>244.31047363459609</v>
      </c>
      <c r="L60" s="1">
        <f t="shared" si="9"/>
        <v>244.31047363459609</v>
      </c>
      <c r="M60" s="1">
        <f t="shared" si="15"/>
        <v>7149.9088500001062</v>
      </c>
      <c r="N60" s="1">
        <f t="shared" si="11"/>
        <v>7149.9088500001062</v>
      </c>
      <c r="S60"/>
    </row>
    <row r="61" spans="1:19" x14ac:dyDescent="0.25">
      <c r="A61">
        <f t="shared" si="13"/>
        <v>51</v>
      </c>
      <c r="B61" s="8">
        <f t="shared" si="1"/>
        <v>56665.423289622806</v>
      </c>
      <c r="C61" s="2">
        <v>51</v>
      </c>
      <c r="D61" s="1">
        <f t="shared" si="12"/>
        <v>56665.423289622806</v>
      </c>
      <c r="E61" s="1">
        <f t="shared" si="2"/>
        <v>56665.423289622806</v>
      </c>
      <c r="F61" s="1">
        <f t="shared" si="14"/>
        <v>5519.6647936679237</v>
      </c>
      <c r="G61" s="1">
        <f t="shared" si="4"/>
        <v>5519.6647936679237</v>
      </c>
      <c r="H61" s="1">
        <f t="shared" si="5"/>
        <v>5519.6647936679237</v>
      </c>
      <c r="I61" s="1">
        <f t="shared" si="6"/>
        <v>1405.3828071829155</v>
      </c>
      <c r="J61" s="1">
        <f t="shared" si="7"/>
        <v>1405.3828071829155</v>
      </c>
      <c r="K61" s="1">
        <f t="shared" si="8"/>
        <v>224.86124914926648</v>
      </c>
      <c r="L61" s="1">
        <f t="shared" si="9"/>
        <v>224.86124914926648</v>
      </c>
      <c r="M61" s="1">
        <f t="shared" si="15"/>
        <v>7149.9088500001062</v>
      </c>
      <c r="N61" s="1">
        <f t="shared" si="11"/>
        <v>7149.9088500001062</v>
      </c>
      <c r="S61"/>
    </row>
    <row r="62" spans="1:19" x14ac:dyDescent="0.25">
      <c r="A62">
        <f t="shared" si="13"/>
        <v>52</v>
      </c>
      <c r="B62" s="8">
        <f t="shared" si="1"/>
        <v>51001.054982617876</v>
      </c>
      <c r="C62" s="2">
        <v>52</v>
      </c>
      <c r="D62" s="1">
        <f t="shared" si="12"/>
        <v>51001.054982617876</v>
      </c>
      <c r="E62" s="1">
        <f t="shared" si="2"/>
        <v>51001.054982617876</v>
      </c>
      <c r="F62" s="1">
        <f t="shared" si="14"/>
        <v>5664.3683070049265</v>
      </c>
      <c r="G62" s="1">
        <f t="shared" si="4"/>
        <v>5664.3683070049265</v>
      </c>
      <c r="H62" s="1">
        <f t="shared" si="5"/>
        <v>5664.3683070049265</v>
      </c>
      <c r="I62" s="1">
        <f t="shared" si="6"/>
        <v>1280.6383991337755</v>
      </c>
      <c r="J62" s="1">
        <f t="shared" si="7"/>
        <v>1280.6383991337755</v>
      </c>
      <c r="K62" s="1">
        <f t="shared" si="8"/>
        <v>204.90214386140408</v>
      </c>
      <c r="L62" s="1">
        <f t="shared" si="9"/>
        <v>204.90214386140408</v>
      </c>
      <c r="M62" s="1">
        <f t="shared" si="15"/>
        <v>7149.9088500001062</v>
      </c>
      <c r="N62" s="1">
        <f t="shared" si="11"/>
        <v>7149.9088500001062</v>
      </c>
      <c r="S62"/>
    </row>
    <row r="63" spans="1:19" x14ac:dyDescent="0.25">
      <c r="A63">
        <f t="shared" si="13"/>
        <v>53</v>
      </c>
      <c r="B63" s="8">
        <f t="shared" si="1"/>
        <v>45188.189615465621</v>
      </c>
      <c r="C63" s="2">
        <v>53</v>
      </c>
      <c r="D63" s="1">
        <f t="shared" si="12"/>
        <v>45188.189615465621</v>
      </c>
      <c r="E63" s="1">
        <f t="shared" si="2"/>
        <v>45188.189615465621</v>
      </c>
      <c r="F63" s="1">
        <f t="shared" si="14"/>
        <v>5812.8653671522525</v>
      </c>
      <c r="G63" s="1">
        <f t="shared" si="4"/>
        <v>5812.8653671522525</v>
      </c>
      <c r="H63" s="1">
        <f t="shared" si="5"/>
        <v>5812.8653671522525</v>
      </c>
      <c r="I63" s="1">
        <f t="shared" si="6"/>
        <v>1152.6236921102188</v>
      </c>
      <c r="J63" s="1">
        <f t="shared" si="7"/>
        <v>1152.6236921102188</v>
      </c>
      <c r="K63" s="1">
        <f t="shared" si="8"/>
        <v>184.41979073763503</v>
      </c>
      <c r="L63" s="1">
        <f t="shared" si="9"/>
        <v>184.41979073763503</v>
      </c>
      <c r="M63" s="1">
        <f t="shared" si="15"/>
        <v>7149.9088500001062</v>
      </c>
      <c r="N63" s="1">
        <f t="shared" si="11"/>
        <v>7149.9088500001062</v>
      </c>
      <c r="S63"/>
    </row>
    <row r="64" spans="1:19" x14ac:dyDescent="0.25">
      <c r="A64">
        <f t="shared" si="13"/>
        <v>54</v>
      </c>
      <c r="B64" s="8">
        <f t="shared" si="1"/>
        <v>39222.934189745523</v>
      </c>
      <c r="C64" s="2">
        <v>54</v>
      </c>
      <c r="D64" s="1">
        <f t="shared" si="12"/>
        <v>39222.934189745523</v>
      </c>
      <c r="E64" s="1">
        <f t="shared" si="2"/>
        <v>39222.934189745523</v>
      </c>
      <c r="F64" s="1">
        <f t="shared" si="14"/>
        <v>5965.2554257200954</v>
      </c>
      <c r="G64" s="1">
        <f t="shared" si="4"/>
        <v>5965.2554257200954</v>
      </c>
      <c r="H64" s="1">
        <f t="shared" si="5"/>
        <v>5965.2554257200954</v>
      </c>
      <c r="I64" s="1">
        <f t="shared" si="6"/>
        <v>1021.2529519655264</v>
      </c>
      <c r="J64" s="1">
        <f t="shared" si="7"/>
        <v>1021.2529519655264</v>
      </c>
      <c r="K64" s="1">
        <f t="shared" si="8"/>
        <v>163.40047231448423</v>
      </c>
      <c r="L64" s="1">
        <f t="shared" si="9"/>
        <v>163.40047231448423</v>
      </c>
      <c r="M64" s="1">
        <f t="shared" si="15"/>
        <v>7149.9088500001062</v>
      </c>
      <c r="N64" s="1">
        <f t="shared" si="11"/>
        <v>7149.9088500001062</v>
      </c>
      <c r="S64"/>
    </row>
    <row r="65" spans="1:19" x14ac:dyDescent="0.25">
      <c r="A65">
        <f t="shared" si="13"/>
        <v>55</v>
      </c>
      <c r="B65" s="8">
        <f t="shared" si="1"/>
        <v>33101.293648203799</v>
      </c>
      <c r="C65" s="2">
        <v>55</v>
      </c>
      <c r="D65" s="1">
        <f t="shared" si="12"/>
        <v>33101.293648203799</v>
      </c>
      <c r="E65" s="1">
        <f t="shared" si="2"/>
        <v>33101.293648203799</v>
      </c>
      <c r="F65" s="1">
        <f t="shared" si="14"/>
        <v>6121.640541541723</v>
      </c>
      <c r="G65" s="1">
        <f t="shared" si="4"/>
        <v>6121.640541541723</v>
      </c>
      <c r="H65" s="1">
        <f t="shared" si="5"/>
        <v>6121.640541541723</v>
      </c>
      <c r="I65" s="1">
        <f t="shared" si="6"/>
        <v>886.43819694688261</v>
      </c>
      <c r="J65" s="1">
        <f t="shared" si="7"/>
        <v>886.43819694688261</v>
      </c>
      <c r="K65" s="1">
        <f t="shared" si="8"/>
        <v>141.83011151150123</v>
      </c>
      <c r="L65" s="1">
        <f t="shared" si="9"/>
        <v>141.83011151150123</v>
      </c>
      <c r="M65" s="1">
        <f t="shared" si="15"/>
        <v>7149.9088500001062</v>
      </c>
      <c r="N65" s="1">
        <f t="shared" si="11"/>
        <v>7149.9088500001062</v>
      </c>
      <c r="S65"/>
    </row>
    <row r="66" spans="1:19" x14ac:dyDescent="0.25">
      <c r="A66">
        <f t="shared" si="13"/>
        <v>56</v>
      </c>
      <c r="B66" s="8">
        <f t="shared" si="1"/>
        <v>26819.168199179374</v>
      </c>
      <c r="C66" s="2">
        <v>56</v>
      </c>
      <c r="D66" s="1">
        <f t="shared" si="12"/>
        <v>26819.168199179374</v>
      </c>
      <c r="E66" s="1">
        <f t="shared" si="2"/>
        <v>26819.168199179374</v>
      </c>
      <c r="F66" s="1">
        <f t="shared" si="14"/>
        <v>6282.1254490244237</v>
      </c>
      <c r="G66" s="1">
        <f t="shared" si="4"/>
        <v>6282.1254490244237</v>
      </c>
      <c r="H66" s="1">
        <f t="shared" si="5"/>
        <v>6282.1254490244237</v>
      </c>
      <c r="I66" s="1">
        <f t="shared" si="6"/>
        <v>748.08913877214059</v>
      </c>
      <c r="J66" s="1">
        <f t="shared" si="7"/>
        <v>748.08913877214059</v>
      </c>
      <c r="K66" s="1">
        <f t="shared" si="8"/>
        <v>119.69426220354249</v>
      </c>
      <c r="L66" s="1">
        <f t="shared" si="9"/>
        <v>119.69426220354249</v>
      </c>
      <c r="M66" s="1">
        <f t="shared" si="15"/>
        <v>7149.9088500001062</v>
      </c>
      <c r="N66" s="1">
        <f t="shared" si="11"/>
        <v>7149.9088500001062</v>
      </c>
      <c r="S66"/>
    </row>
    <row r="67" spans="1:19" x14ac:dyDescent="0.25">
      <c r="A67">
        <f t="shared" si="13"/>
        <v>57</v>
      </c>
      <c r="B67" s="8">
        <f t="shared" si="1"/>
        <v>20372.350570887022</v>
      </c>
      <c r="C67" s="2">
        <v>57</v>
      </c>
      <c r="D67" s="1">
        <f t="shared" si="12"/>
        <v>20372.350570887022</v>
      </c>
      <c r="E67" s="1">
        <f t="shared" si="2"/>
        <v>20372.350570887022</v>
      </c>
      <c r="F67" s="1">
        <f t="shared" si="14"/>
        <v>6446.8176282923514</v>
      </c>
      <c r="G67" s="1">
        <f t="shared" si="4"/>
        <v>6446.8176282923514</v>
      </c>
      <c r="H67" s="1">
        <f t="shared" si="5"/>
        <v>6446.8176282923514</v>
      </c>
      <c r="I67" s="1">
        <f t="shared" si="6"/>
        <v>606.11312216185786</v>
      </c>
      <c r="J67" s="1">
        <f t="shared" si="7"/>
        <v>606.11312216185786</v>
      </c>
      <c r="K67" s="1">
        <f t="shared" si="8"/>
        <v>96.978099545897265</v>
      </c>
      <c r="L67" s="1">
        <f t="shared" si="9"/>
        <v>96.978099545897265</v>
      </c>
      <c r="M67" s="1">
        <f t="shared" si="15"/>
        <v>7149.9088500001062</v>
      </c>
      <c r="N67" s="1">
        <f t="shared" si="11"/>
        <v>7149.9088500001062</v>
      </c>
      <c r="S67"/>
    </row>
    <row r="68" spans="1:19" x14ac:dyDescent="0.25">
      <c r="A68">
        <f t="shared" si="13"/>
        <v>58</v>
      </c>
      <c r="B68" s="8">
        <f t="shared" si="1"/>
        <v>13756.523193718796</v>
      </c>
      <c r="C68" s="2">
        <v>58</v>
      </c>
      <c r="D68" s="1">
        <f t="shared" si="12"/>
        <v>13756.523193718796</v>
      </c>
      <c r="E68" s="1">
        <f t="shared" si="2"/>
        <v>13756.523193718796</v>
      </c>
      <c r="F68" s="1">
        <f t="shared" si="14"/>
        <v>6615.8273771682261</v>
      </c>
      <c r="G68" s="1">
        <f t="shared" si="4"/>
        <v>6615.8273771682261</v>
      </c>
      <c r="H68" s="1">
        <f t="shared" si="5"/>
        <v>6615.8273771682261</v>
      </c>
      <c r="I68" s="1">
        <f t="shared" si="6"/>
        <v>460.41506278610342</v>
      </c>
      <c r="J68" s="1">
        <f t="shared" si="7"/>
        <v>460.41506278610342</v>
      </c>
      <c r="K68" s="1">
        <f t="shared" si="8"/>
        <v>73.666410045776544</v>
      </c>
      <c r="L68" s="1">
        <f t="shared" si="9"/>
        <v>73.666410045776544</v>
      </c>
      <c r="M68" s="1">
        <f t="shared" si="15"/>
        <v>7149.9088500001062</v>
      </c>
      <c r="N68" s="1">
        <f t="shared" si="11"/>
        <v>7149.9088500001062</v>
      </c>
      <c r="S68"/>
    </row>
    <row r="69" spans="1:19" x14ac:dyDescent="0.25">
      <c r="A69">
        <f t="shared" si="13"/>
        <v>59</v>
      </c>
      <c r="B69" s="8">
        <f t="shared" si="1"/>
        <v>6967.2553086766848</v>
      </c>
      <c r="C69" s="2">
        <v>59</v>
      </c>
      <c r="D69" s="1">
        <f t="shared" si="12"/>
        <v>6967.2553086766848</v>
      </c>
      <c r="E69" s="1">
        <f t="shared" si="2"/>
        <v>6967.2553086766848</v>
      </c>
      <c r="F69" s="1">
        <f t="shared" si="14"/>
        <v>6789.2678850421116</v>
      </c>
      <c r="G69" s="1">
        <f t="shared" si="4"/>
        <v>6789.2678850421116</v>
      </c>
      <c r="H69" s="1">
        <f t="shared" si="5"/>
        <v>6789.2678850421116</v>
      </c>
      <c r="I69" s="1">
        <f t="shared" si="6"/>
        <v>310.89738358447829</v>
      </c>
      <c r="J69" s="1">
        <f t="shared" si="7"/>
        <v>310.89738358447829</v>
      </c>
      <c r="K69" s="1">
        <f t="shared" si="8"/>
        <v>49.743581373516527</v>
      </c>
      <c r="L69" s="1">
        <f t="shared" si="9"/>
        <v>49.743581373516527</v>
      </c>
      <c r="M69" s="1">
        <f t="shared" si="15"/>
        <v>7149.9088500001062</v>
      </c>
      <c r="N69" s="1">
        <f t="shared" si="11"/>
        <v>7149.9088500001062</v>
      </c>
      <c r="S69"/>
    </row>
    <row r="70" spans="1:19" x14ac:dyDescent="0.25">
      <c r="A70">
        <f t="shared" si="13"/>
        <v>60</v>
      </c>
      <c r="B70" s="8" t="str">
        <f t="shared" si="1"/>
        <v/>
      </c>
      <c r="C70" s="2">
        <v>60</v>
      </c>
      <c r="D70" s="1" t="str">
        <f t="shared" si="12"/>
        <v/>
      </c>
      <c r="E70" s="1">
        <f t="shared" si="2"/>
        <v>-4.638422979041934E-11</v>
      </c>
      <c r="F70" s="1">
        <f t="shared" si="14"/>
        <v>6967.2553086766848</v>
      </c>
      <c r="G70" s="1">
        <f t="shared" si="4"/>
        <v>6967.2553086767311</v>
      </c>
      <c r="H70" s="1">
        <f t="shared" si="5"/>
        <v>6967.2553086767311</v>
      </c>
      <c r="I70" s="1">
        <f t="shared" si="6"/>
        <v>157.45994941670187</v>
      </c>
      <c r="J70" s="1">
        <f t="shared" si="7"/>
        <v>157.45994941670187</v>
      </c>
      <c r="K70" s="1">
        <f t="shared" si="8"/>
        <v>25.1935919066723</v>
      </c>
      <c r="L70" s="1">
        <f t="shared" si="9"/>
        <v>25.1935919066723</v>
      </c>
      <c r="M70" s="1">
        <f t="shared" si="15"/>
        <v>7149.9088500000598</v>
      </c>
      <c r="N70" s="1">
        <f t="shared" si="11"/>
        <v>7149.9088500001062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 xr:uid="{00000000-0002-0000-0100-000000000000}">
      <formula1>$XFC$1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ABONO A 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2026-03-10T00:18:00Z</dcterms:modified>
</cp:coreProperties>
</file>