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DEE88F83-1DBE-4C36-A8A1-E0E0BE829059}" xr6:coauthVersionLast="47" xr6:coauthVersionMax="47" xr10:uidLastSave="{00000000-0000-0000-0000-000000000000}"/>
  <bookViews>
    <workbookView xWindow="-120" yWindow="-120" windowWidth="20640" windowHeight="11040" firstSheet="1" activeTab="1" xr2:uid="{00000000-000D-0000-FFFF-FFFF00000000}"/>
  </bookViews>
  <sheets>
    <sheet name="Hoja1" sheetId="11" state="hidden" r:id="rId1"/>
    <sheet name="AMORTIZACION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" i="14" l="1"/>
  <c r="R7" i="14"/>
  <c r="R4" i="14"/>
  <c r="K4" i="14" l="1"/>
  <c r="E10" i="14" l="1"/>
  <c r="D10" i="14"/>
  <c r="B10" i="14" s="1"/>
  <c r="K5" i="14"/>
  <c r="D5" i="14" l="1"/>
  <c r="R6" i="14" s="1"/>
  <c r="J11" i="14"/>
  <c r="N67" i="14" l="1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R12" i="14" s="1"/>
  <c r="R15" i="14" s="1"/>
  <c r="N13" i="14"/>
  <c r="N21" i="14"/>
  <c r="N26" i="14"/>
  <c r="N63" i="14"/>
  <c r="N33" i="14"/>
  <c r="N54" i="14"/>
  <c r="N19" i="14"/>
  <c r="N56" i="14"/>
  <c r="I11" i="14"/>
  <c r="L11" i="14"/>
  <c r="K6" i="14" l="1"/>
  <c r="K7" i="14" s="1"/>
  <c r="R5" i="14"/>
  <c r="K11" i="14"/>
  <c r="H11" i="14"/>
  <c r="G11" i="14" s="1"/>
  <c r="E11" i="14" l="1"/>
  <c r="D11" i="14" s="1"/>
  <c r="J12" i="14" l="1"/>
  <c r="B11" i="14"/>
  <c r="I12" i="14" l="1"/>
  <c r="L12" i="14"/>
  <c r="H12" i="14" s="1"/>
  <c r="K12" i="14" l="1"/>
  <c r="G12" i="14"/>
  <c r="E12" i="14"/>
  <c r="D12" i="14" l="1"/>
  <c r="B12" i="14" l="1"/>
  <c r="J13" i="14"/>
  <c r="L13" i="14" l="1"/>
  <c r="H13" i="14" s="1"/>
  <c r="I13" i="14"/>
  <c r="G13" i="14" l="1"/>
  <c r="E13" i="14"/>
  <c r="K13" i="14"/>
  <c r="D13" i="14" l="1"/>
  <c r="B13" i="14" l="1"/>
  <c r="J14" i="14"/>
  <c r="I14" i="14" l="1"/>
  <c r="L14" i="14"/>
  <c r="H14" i="14" s="1"/>
  <c r="K14" i="14" l="1"/>
  <c r="G14" i="14"/>
  <c r="E14" i="14"/>
  <c r="D14" i="14" l="1"/>
  <c r="B14" i="14" l="1"/>
  <c r="J15" i="14"/>
  <c r="I15" i="14" l="1"/>
  <c r="L15" i="14"/>
  <c r="H15" i="14" s="1"/>
  <c r="K15" i="14" l="1"/>
  <c r="G15" i="14"/>
  <c r="E15" i="14"/>
  <c r="D15" i="14" l="1"/>
  <c r="B15" i="14" l="1"/>
  <c r="J16" i="14"/>
  <c r="I16" i="14" l="1"/>
  <c r="L16" i="14"/>
  <c r="H16" i="14" s="1"/>
  <c r="K16" i="14" l="1"/>
  <c r="G16" i="14"/>
  <c r="E16" i="14"/>
  <c r="D16" i="14" l="1"/>
  <c r="B16" i="14" l="1"/>
  <c r="J17" i="14"/>
  <c r="L17" i="14" l="1"/>
  <c r="H17" i="14" s="1"/>
  <c r="I17" i="14"/>
  <c r="G17" i="14" l="1"/>
  <c r="E17" i="14"/>
  <c r="K17" i="14"/>
  <c r="D17" i="14" l="1"/>
  <c r="B17" i="14" l="1"/>
  <c r="J18" i="14"/>
  <c r="I18" i="14" l="1"/>
  <c r="L18" i="14"/>
  <c r="K18" i="14" l="1"/>
  <c r="H18" i="14"/>
  <c r="G18" i="14" s="1"/>
  <c r="E18" i="14" l="1"/>
  <c r="D18" i="14" s="1"/>
  <c r="J19" i="14" l="1"/>
  <c r="B18" i="14"/>
  <c r="L19" i="14" l="1"/>
  <c r="H19" i="14" s="1"/>
  <c r="I19" i="14"/>
  <c r="G19" i="14" l="1"/>
  <c r="E19" i="14"/>
  <c r="K19" i="14"/>
  <c r="D19" i="14" l="1"/>
  <c r="B19" i="14" l="1"/>
  <c r="J20" i="14"/>
  <c r="L20" i="14" l="1"/>
  <c r="H20" i="14" s="1"/>
  <c r="I20" i="14"/>
  <c r="G20" i="14" l="1"/>
  <c r="E20" i="14"/>
  <c r="K20" i="14"/>
  <c r="D20" i="14" l="1"/>
  <c r="J21" i="14" l="1"/>
  <c r="B20" i="14"/>
  <c r="I21" i="14" l="1"/>
  <c r="L21" i="14"/>
  <c r="K21" i="14" l="1"/>
  <c r="H21" i="14"/>
  <c r="E21" i="14" s="1"/>
  <c r="G21" i="14" l="1"/>
  <c r="D21" i="14"/>
  <c r="J22" i="14" l="1"/>
  <c r="B21" i="14"/>
  <c r="L22" i="14" l="1"/>
  <c r="H22" i="14" s="1"/>
  <c r="I22" i="14"/>
  <c r="G22" i="14" l="1"/>
  <c r="E22" i="14"/>
  <c r="K22" i="14"/>
  <c r="D22" i="14" l="1"/>
  <c r="J23" i="14" l="1"/>
  <c r="B22" i="14"/>
  <c r="L23" i="14" l="1"/>
  <c r="H23" i="14" s="1"/>
  <c r="I23" i="14"/>
  <c r="G23" i="14" l="1"/>
  <c r="E23" i="14"/>
  <c r="K23" i="14"/>
  <c r="D23" i="14" l="1"/>
  <c r="J24" i="14" l="1"/>
  <c r="B23" i="14"/>
  <c r="L24" i="14" l="1"/>
  <c r="H24" i="14" s="1"/>
  <c r="I24" i="14"/>
  <c r="G24" i="14" l="1"/>
  <c r="E24" i="14"/>
  <c r="K24" i="14"/>
  <c r="D24" i="14" l="1"/>
  <c r="B24" i="14" l="1"/>
  <c r="J25" i="14"/>
  <c r="I25" i="14" l="1"/>
  <c r="L25" i="14"/>
  <c r="H25" i="14" s="1"/>
  <c r="K25" i="14" l="1"/>
  <c r="G25" i="14"/>
  <c r="E25" i="14"/>
  <c r="D25" i="14" l="1"/>
  <c r="B25" i="14" l="1"/>
  <c r="J26" i="14"/>
  <c r="I26" i="14" l="1"/>
  <c r="L26" i="14"/>
  <c r="K26" i="14" l="1"/>
  <c r="H26" i="14"/>
  <c r="G26" i="14" s="1"/>
  <c r="E26" i="14" l="1"/>
  <c r="D26" i="14" s="1"/>
  <c r="J27" i="14" l="1"/>
  <c r="B26" i="14"/>
  <c r="L27" i="14" l="1"/>
  <c r="H27" i="14" s="1"/>
  <c r="I27" i="14"/>
  <c r="G27" i="14" l="1"/>
  <c r="E27" i="14"/>
  <c r="K27" i="14"/>
  <c r="D27" i="14" l="1"/>
  <c r="B27" i="14" l="1"/>
  <c r="J28" i="14"/>
  <c r="L28" i="14" l="1"/>
  <c r="H28" i="14" s="1"/>
  <c r="I28" i="14"/>
  <c r="G28" i="14" l="1"/>
  <c r="E28" i="14"/>
  <c r="K28" i="14"/>
  <c r="D28" i="14" l="1"/>
  <c r="J29" i="14" l="1"/>
  <c r="B28" i="14"/>
  <c r="I29" i="14" l="1"/>
  <c r="L29" i="14"/>
  <c r="H29" i="14" s="1"/>
  <c r="K29" i="14" l="1"/>
  <c r="G29" i="14"/>
  <c r="E29" i="14"/>
  <c r="D29" i="14" l="1"/>
  <c r="B29" i="14" l="1"/>
  <c r="J30" i="14"/>
  <c r="L30" i="14" l="1"/>
  <c r="H30" i="14" s="1"/>
  <c r="I30" i="14"/>
  <c r="G30" i="14" l="1"/>
  <c r="E30" i="14"/>
  <c r="K30" i="14"/>
  <c r="D30" i="14" l="1"/>
  <c r="B30" i="14" l="1"/>
  <c r="J31" i="14"/>
  <c r="I31" i="14" l="1"/>
  <c r="L31" i="14"/>
  <c r="K31" i="14" l="1"/>
  <c r="H31" i="14"/>
  <c r="G31" i="14" s="1"/>
  <c r="E31" i="14" l="1"/>
  <c r="D31" i="14" s="1"/>
  <c r="J32" i="14" l="1"/>
  <c r="B31" i="14"/>
  <c r="L32" i="14" l="1"/>
  <c r="H32" i="14" s="1"/>
  <c r="I32" i="14"/>
  <c r="G32" i="14" l="1"/>
  <c r="E32" i="14"/>
  <c r="K32" i="14"/>
  <c r="D32" i="14" l="1"/>
  <c r="B32" i="14" l="1"/>
  <c r="J33" i="14"/>
  <c r="I33" i="14" l="1"/>
  <c r="L33" i="14"/>
  <c r="K33" i="14" l="1"/>
  <c r="H33" i="14"/>
  <c r="G33" i="14" s="1"/>
  <c r="E33" i="14" l="1"/>
  <c r="D33" i="14" s="1"/>
  <c r="J34" i="14" l="1"/>
  <c r="B33" i="14"/>
  <c r="I34" i="14" l="1"/>
  <c r="L34" i="14"/>
  <c r="K34" i="14" l="1"/>
  <c r="H34" i="14"/>
  <c r="G34" i="14" s="1"/>
  <c r="E34" i="14" l="1"/>
  <c r="D34" i="14" s="1"/>
  <c r="J35" i="14" l="1"/>
  <c r="B34" i="14"/>
  <c r="L35" i="14" l="1"/>
  <c r="H35" i="14" s="1"/>
  <c r="I35" i="14"/>
  <c r="G35" i="14" l="1"/>
  <c r="E35" i="14"/>
  <c r="K35" i="14"/>
  <c r="D35" i="14" l="1"/>
  <c r="B35" i="14" l="1"/>
  <c r="J36" i="14"/>
  <c r="L36" i="14" l="1"/>
  <c r="H36" i="14" s="1"/>
  <c r="I36" i="14"/>
  <c r="G36" i="14" l="1"/>
  <c r="E36" i="14"/>
  <c r="K36" i="14"/>
  <c r="D36" i="14" l="1"/>
  <c r="J37" i="14" l="1"/>
  <c r="B36" i="14"/>
  <c r="I37" i="14" l="1"/>
  <c r="L37" i="14"/>
  <c r="H37" i="14" s="1"/>
  <c r="K37" i="14" l="1"/>
  <c r="G37" i="14"/>
  <c r="E37" i="14"/>
  <c r="D37" i="14" l="1"/>
  <c r="B37" i="14" l="1"/>
  <c r="J38" i="14"/>
  <c r="L38" i="14" l="1"/>
  <c r="H38" i="14" s="1"/>
  <c r="I38" i="14"/>
  <c r="G38" i="14" l="1"/>
  <c r="E38" i="14"/>
  <c r="K38" i="14"/>
  <c r="D38" i="14" l="1"/>
  <c r="J39" i="14" l="1"/>
  <c r="B38" i="14"/>
  <c r="I39" i="14" l="1"/>
  <c r="L39" i="14"/>
  <c r="K39" i="14" l="1"/>
  <c r="H39" i="14"/>
  <c r="G39" i="14" s="1"/>
  <c r="E39" i="14" l="1"/>
  <c r="D39" i="14" s="1"/>
  <c r="J40" i="14" l="1"/>
  <c r="B39" i="14"/>
  <c r="L40" i="14" l="1"/>
  <c r="H40" i="14" s="1"/>
  <c r="I40" i="14"/>
  <c r="G40" i="14" l="1"/>
  <c r="E40" i="14"/>
  <c r="K40" i="14"/>
  <c r="D40" i="14" l="1"/>
  <c r="B40" i="14" l="1"/>
  <c r="J41" i="14"/>
  <c r="L41" i="14" l="1"/>
  <c r="H41" i="14" s="1"/>
  <c r="I41" i="14"/>
  <c r="G41" i="14" l="1"/>
  <c r="E41" i="14"/>
  <c r="K41" i="14"/>
  <c r="D41" i="14" l="1"/>
  <c r="J42" i="14" l="1"/>
  <c r="B41" i="14"/>
  <c r="I42" i="14" l="1"/>
  <c r="L42" i="14"/>
  <c r="K42" i="14" l="1"/>
  <c r="H42" i="14"/>
  <c r="G42" i="14" s="1"/>
  <c r="E42" i="14" l="1"/>
  <c r="D42" i="14" s="1"/>
  <c r="J43" i="14" l="1"/>
  <c r="B42" i="14"/>
  <c r="L43" i="14" l="1"/>
  <c r="H43" i="14" s="1"/>
  <c r="I43" i="14"/>
  <c r="G43" i="14" l="1"/>
  <c r="E43" i="14"/>
  <c r="K43" i="14"/>
  <c r="D43" i="14" l="1"/>
  <c r="B43" i="14" l="1"/>
  <c r="J44" i="14"/>
  <c r="L44" i="14" l="1"/>
  <c r="H44" i="14" s="1"/>
  <c r="I44" i="14"/>
  <c r="G44" i="14" l="1"/>
  <c r="E44" i="14"/>
  <c r="K44" i="14"/>
  <c r="D44" i="14" l="1"/>
  <c r="J45" i="14" l="1"/>
  <c r="B44" i="14"/>
  <c r="I45" i="14" l="1"/>
  <c r="L45" i="14"/>
  <c r="K45" i="14" l="1"/>
  <c r="H45" i="14"/>
  <c r="G45" i="14" s="1"/>
  <c r="E45" i="14" l="1"/>
  <c r="D45" i="14" s="1"/>
  <c r="B45" i="14" l="1"/>
  <c r="J46" i="14"/>
  <c r="L46" i="14" l="1"/>
  <c r="H46" i="14" s="1"/>
  <c r="I46" i="14"/>
  <c r="G46" i="14" l="1"/>
  <c r="E46" i="14"/>
  <c r="K46" i="14"/>
  <c r="D46" i="14" l="1"/>
  <c r="B46" i="14" l="1"/>
  <c r="J47" i="14"/>
  <c r="I47" i="14" l="1"/>
  <c r="L47" i="14"/>
  <c r="K47" i="14" l="1"/>
  <c r="H47" i="14"/>
  <c r="G47" i="14" s="1"/>
  <c r="E47" i="14" l="1"/>
  <c r="D47" i="14" s="1"/>
  <c r="J48" i="14" l="1"/>
  <c r="B47" i="14"/>
  <c r="L48" i="14" l="1"/>
  <c r="H48" i="14" s="1"/>
  <c r="I48" i="14"/>
  <c r="G48" i="14" l="1"/>
  <c r="E48" i="14"/>
  <c r="K48" i="14"/>
  <c r="D48" i="14" l="1"/>
  <c r="B48" i="14" l="1"/>
  <c r="J49" i="14"/>
  <c r="L49" i="14" l="1"/>
  <c r="H49" i="14" s="1"/>
  <c r="I49" i="14"/>
  <c r="G49" i="14" l="1"/>
  <c r="E49" i="14"/>
  <c r="K49" i="14"/>
  <c r="D49" i="14" l="1"/>
  <c r="J50" i="14" l="1"/>
  <c r="B49" i="14"/>
  <c r="I50" i="14" l="1"/>
  <c r="L50" i="14"/>
  <c r="H50" i="14" s="1"/>
  <c r="K50" i="14" l="1"/>
  <c r="G50" i="14"/>
  <c r="E50" i="14"/>
  <c r="D50" i="14" l="1"/>
  <c r="J51" i="14" l="1"/>
  <c r="B50" i="14"/>
  <c r="L51" i="14" l="1"/>
  <c r="H51" i="14" s="1"/>
  <c r="I51" i="14"/>
  <c r="G51" i="14" l="1"/>
  <c r="E51" i="14"/>
  <c r="K51" i="14"/>
  <c r="D51" i="14" l="1"/>
  <c r="B51" i="14" l="1"/>
  <c r="J52" i="14"/>
  <c r="L52" i="14" l="1"/>
  <c r="H52" i="14" s="1"/>
  <c r="I52" i="14"/>
  <c r="G52" i="14" l="1"/>
  <c r="E52" i="14"/>
  <c r="K52" i="14"/>
  <c r="D52" i="14" l="1"/>
  <c r="J53" i="14" l="1"/>
  <c r="B52" i="14"/>
  <c r="I53" i="14" l="1"/>
  <c r="L53" i="14"/>
  <c r="K53" i="14" l="1"/>
  <c r="H53" i="14"/>
  <c r="G53" i="14" s="1"/>
  <c r="E53" i="14" l="1"/>
  <c r="D53" i="14" s="1"/>
  <c r="B53" i="14" l="1"/>
  <c r="J54" i="14"/>
  <c r="L54" i="14" l="1"/>
  <c r="H54" i="14" s="1"/>
  <c r="I54" i="14"/>
  <c r="G54" i="14" l="1"/>
  <c r="E54" i="14"/>
  <c r="K54" i="14"/>
  <c r="D54" i="14" l="1"/>
  <c r="B54" i="14" l="1"/>
  <c r="J55" i="14"/>
  <c r="I55" i="14" l="1"/>
  <c r="L55" i="14"/>
  <c r="K55" i="14" l="1"/>
  <c r="H55" i="14"/>
  <c r="G55" i="14" s="1"/>
  <c r="E55" i="14" l="1"/>
  <c r="D55" i="14" s="1"/>
  <c r="J56" i="14" l="1"/>
  <c r="B55" i="14"/>
  <c r="L56" i="14" l="1"/>
  <c r="H56" i="14" s="1"/>
  <c r="I56" i="14"/>
  <c r="G56" i="14" l="1"/>
  <c r="E56" i="14"/>
  <c r="K56" i="14"/>
  <c r="D56" i="14" l="1"/>
  <c r="B56" i="14" l="1"/>
  <c r="J57" i="14"/>
  <c r="L57" i="14" l="1"/>
  <c r="H57" i="14" s="1"/>
  <c r="I57" i="14"/>
  <c r="G57" i="14" l="1"/>
  <c r="E57" i="14"/>
  <c r="K57" i="14"/>
  <c r="D57" i="14" l="1"/>
  <c r="J58" i="14" l="1"/>
  <c r="B57" i="14"/>
  <c r="I58" i="14" l="1"/>
  <c r="L58" i="14"/>
  <c r="K58" i="14" l="1"/>
  <c r="H58" i="14"/>
  <c r="G58" i="14" s="1"/>
  <c r="E58" i="14" l="1"/>
  <c r="D58" i="14" s="1"/>
  <c r="J59" i="14" l="1"/>
  <c r="B58" i="14"/>
  <c r="L59" i="14" l="1"/>
  <c r="H59" i="14" s="1"/>
  <c r="I59" i="14"/>
  <c r="G59" i="14" l="1"/>
  <c r="E59" i="14"/>
  <c r="K59" i="14"/>
  <c r="D59" i="14" l="1"/>
  <c r="B59" i="14" l="1"/>
  <c r="J60" i="14"/>
  <c r="L60" i="14" l="1"/>
  <c r="H60" i="14" s="1"/>
  <c r="I60" i="14"/>
  <c r="G60" i="14" l="1"/>
  <c r="E60" i="14"/>
  <c r="K60" i="14"/>
  <c r="D60" i="14" l="1"/>
  <c r="J61" i="14" l="1"/>
  <c r="B60" i="14"/>
  <c r="I61" i="14" l="1"/>
  <c r="L61" i="14"/>
  <c r="H61" i="14" s="1"/>
  <c r="G61" i="14" l="1"/>
  <c r="E61" i="14"/>
  <c r="K61" i="14"/>
  <c r="D61" i="14" l="1"/>
  <c r="B61" i="14" l="1"/>
  <c r="J62" i="14"/>
  <c r="L62" i="14" l="1"/>
  <c r="H62" i="14" s="1"/>
  <c r="I62" i="14"/>
  <c r="G62" i="14" l="1"/>
  <c r="E62" i="14"/>
  <c r="K62" i="14"/>
  <c r="D62" i="14" l="1"/>
  <c r="B62" i="14" l="1"/>
  <c r="J63" i="14"/>
  <c r="I63" i="14" l="1"/>
  <c r="L63" i="14"/>
  <c r="K63" i="14" l="1"/>
  <c r="H63" i="14"/>
  <c r="G63" i="14" s="1"/>
  <c r="E63" i="14" l="1"/>
  <c r="D63" i="14" s="1"/>
  <c r="J64" i="14" l="1"/>
  <c r="B63" i="14"/>
  <c r="L64" i="14" l="1"/>
  <c r="H64" i="14" s="1"/>
  <c r="I64" i="14"/>
  <c r="G64" i="14" l="1"/>
  <c r="E64" i="14"/>
  <c r="K64" i="14"/>
  <c r="D64" i="14" l="1"/>
  <c r="B64" i="14" l="1"/>
  <c r="J65" i="14"/>
  <c r="L65" i="14" l="1"/>
  <c r="H65" i="14" s="1"/>
  <c r="I65" i="14"/>
  <c r="G65" i="14" l="1"/>
  <c r="E65" i="14"/>
  <c r="K65" i="14"/>
  <c r="D65" i="14" l="1"/>
  <c r="J66" i="14" l="1"/>
  <c r="B65" i="14"/>
  <c r="I66" i="14" l="1"/>
  <c r="L66" i="14"/>
  <c r="K66" i="14" l="1"/>
  <c r="H66" i="14"/>
  <c r="E66" i="14" s="1"/>
  <c r="G66" i="14" l="1"/>
  <c r="D66" i="14"/>
  <c r="J67" i="14" l="1"/>
  <c r="B66" i="14"/>
  <c r="L67" i="14" l="1"/>
  <c r="H67" i="14" s="1"/>
  <c r="I67" i="14"/>
  <c r="G67" i="14" l="1"/>
  <c r="E67" i="14"/>
  <c r="K67" i="14"/>
  <c r="D67" i="14" l="1"/>
  <c r="B67" i="14" l="1"/>
  <c r="J68" i="14"/>
  <c r="L68" i="14" l="1"/>
  <c r="H68" i="14" s="1"/>
  <c r="I68" i="14"/>
  <c r="G68" i="14" l="1"/>
  <c r="E68" i="14"/>
  <c r="K68" i="14"/>
  <c r="D68" i="14" l="1"/>
  <c r="J69" i="14" l="1"/>
  <c r="B68" i="14"/>
  <c r="I69" i="14" l="1"/>
  <c r="L69" i="14"/>
  <c r="H69" i="14" s="1"/>
  <c r="G69" i="14" l="1"/>
  <c r="E69" i="14"/>
  <c r="K69" i="14"/>
  <c r="D69" i="14" l="1"/>
  <c r="B69" i="14" l="1"/>
  <c r="J70" i="14"/>
  <c r="L70" i="14" l="1"/>
  <c r="H70" i="14" s="1"/>
  <c r="I70" i="14"/>
  <c r="G70" i="14" l="1"/>
  <c r="E70" i="14"/>
  <c r="D70" i="14" s="1"/>
  <c r="B70" i="14" s="1"/>
  <c r="R9" i="14" s="1"/>
  <c r="R10" i="14" s="1"/>
  <c r="K70" i="14"/>
  <c r="R14" i="14" s="1"/>
  <c r="R16" i="14" s="1"/>
  <c r="A66" i="14" l="1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F63" i="14" l="1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M11" i="14" s="1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R17" i="14" l="1"/>
  <c r="R11" i="14" s="1"/>
  <c r="R13" i="14" s="1"/>
  <c r="R1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00000000-0006-0000-0100-000001000000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<sst xmlns="http://schemas.openxmlformats.org/spreadsheetml/2006/main" count="40" uniqueCount="37">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</sst>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44" fontId="1" fillId="0" borderId="1" xfId="0" applyNumberFormat="1" applyFont="1" applyBorder="1"/>
    <xf numFmtId="0" fontId="1" fillId="0" borderId="1" xfId="0" applyFont="1" applyBorder="1"/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4" fontId="1" fillId="0" borderId="1" xfId="1" applyFont="1" applyBorder="1"/>
    <xf numFmtId="44" fontId="1" fillId="0" borderId="1" xfId="1" applyNumberFormat="1" applyFont="1" applyBorder="1"/>
    <xf numFmtId="10" fontId="1" fillId="0" borderId="1" xfId="0" applyNumberFormat="1" applyFont="1" applyBorder="1" applyAlignment="1">
      <alignment horizontal="center"/>
    </xf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0" fontId="6" fillId="4" borderId="1" xfId="0" applyFont="1" applyFill="1" applyBorder="1" applyAlignment="1">
      <alignment horizontal="center" vertical="center" wrapText="1"/>
    </xf>
    <xf numFmtId="44" fontId="8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44" fontId="9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44" fontId="1" fillId="3" borderId="0" xfId="0" applyNumberFormat="1" applyFont="1" applyFill="1" applyAlignment="1">
      <alignment horizontal="center" vertical="center" wrapText="1"/>
    </xf>
    <xf numFmtId="44" fontId="0" fillId="0" borderId="0" xfId="1" applyNumberFormat="1" applyFont="1"/>
    <xf numFmtId="0" fontId="1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2"/>
  <sheetViews>
    <sheetView showGridLines="0" tabSelected="1" zoomScale="115" zoomScaleNormal="115" workbookViewId="0">
      <selection activeCell="D4" sqref="D4"/>
    </sheetView>
  </sheetViews>
  <sheetFormatPr baseColWidth="10" defaultRowHeight="15" x14ac:dyDescent="0.25"/>
  <cols>
    <col min="1" max="1" width="13.85546875" bestFit="1" customWidth="1"/>
    <col min="2" max="2" width="13.42578125" style="6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36</v>
      </c>
      <c r="XFD1" s="24">
        <v>3.0739935312582588E-2</v>
      </c>
    </row>
    <row r="2" spans="1:19 16383:16384" x14ac:dyDescent="0.25">
      <c r="XFC2">
        <v>48</v>
      </c>
      <c r="XFD2" s="24">
        <v>3.0392847551469461E-2</v>
      </c>
    </row>
    <row r="3" spans="1:19 16383:16384" x14ac:dyDescent="0.25">
      <c r="A3" s="13" t="s">
        <v>4</v>
      </c>
      <c r="D3" s="19">
        <v>200000</v>
      </c>
      <c r="Q3" s="35" t="s">
        <v>27</v>
      </c>
      <c r="R3" s="35"/>
      <c r="XFC3">
        <v>60</v>
      </c>
      <c r="XFD3" s="24">
        <v>2.9809547012665544E-2</v>
      </c>
    </row>
    <row r="4" spans="1:19 16383:16384" ht="15.75" x14ac:dyDescent="0.25">
      <c r="A4" s="13" t="s">
        <v>29</v>
      </c>
      <c r="D4" s="18">
        <v>60</v>
      </c>
      <c r="F4" s="23"/>
      <c r="I4" s="3" t="s">
        <v>7</v>
      </c>
      <c r="K4" s="9">
        <f>VLOOKUP(D4,$XFC$1:$XFD$8,2,0)</f>
        <v>2.9809547012665544E-2</v>
      </c>
      <c r="Q4" s="25" t="s">
        <v>31</v>
      </c>
      <c r="R4" s="26">
        <f>D3</f>
        <v>200000</v>
      </c>
      <c r="XFD4" s="24"/>
    </row>
    <row r="5" spans="1:19 16383:16384" ht="15.75" x14ac:dyDescent="0.25">
      <c r="A5" s="13" t="s">
        <v>5</v>
      </c>
      <c r="D5" s="20">
        <f>-PMT(K4,D4,D3,,0)</f>
        <v>7197.1300000000074</v>
      </c>
      <c r="I5" s="3" t="s">
        <v>8</v>
      </c>
      <c r="J5" s="12"/>
      <c r="K5" s="9">
        <f>K4/1.16</f>
        <v>2.5697885355746162E-2</v>
      </c>
      <c r="Q5" s="15" t="s">
        <v>35</v>
      </c>
      <c r="R5" s="16">
        <f>D6</f>
        <v>431827.80000000045</v>
      </c>
    </row>
    <row r="6" spans="1:19 16383:16384" ht="15.75" x14ac:dyDescent="0.25">
      <c r="A6" s="13" t="s">
        <v>6</v>
      </c>
      <c r="D6" s="11">
        <f>D4*D5</f>
        <v>431827.80000000045</v>
      </c>
      <c r="I6" s="22" t="s">
        <v>28</v>
      </c>
      <c r="K6" s="21">
        <f>(D6-D3)/D3/D4</f>
        <v>1.9318983333333373E-2</v>
      </c>
      <c r="Q6" s="25" t="s">
        <v>32</v>
      </c>
      <c r="R6" s="26">
        <f>D5</f>
        <v>7197.1300000000074</v>
      </c>
    </row>
    <row r="7" spans="1:19 16383:16384" ht="15.75" x14ac:dyDescent="0.25">
      <c r="E7" s="1"/>
      <c r="I7" s="3" t="s">
        <v>14</v>
      </c>
      <c r="K7" s="9">
        <f>K6/1.16</f>
        <v>1.665429597701153E-2</v>
      </c>
      <c r="Q7" s="15" t="s">
        <v>17</v>
      </c>
      <c r="R7" s="16">
        <f>SUM(O10:O133)</f>
        <v>0</v>
      </c>
      <c r="S7" s="1"/>
    </row>
    <row r="8" spans="1:19 16383:16384" ht="15.75" x14ac:dyDescent="0.25">
      <c r="E8" s="1"/>
      <c r="Q8" s="25" t="s">
        <v>30</v>
      </c>
      <c r="R8" s="32">
        <f>D4</f>
        <v>60</v>
      </c>
      <c r="S8"/>
    </row>
    <row r="9" spans="1:19 16383:16384" ht="30" x14ac:dyDescent="0.25">
      <c r="A9" s="13" t="s">
        <v>0</v>
      </c>
      <c r="B9" s="14"/>
      <c r="C9" s="13" t="s">
        <v>9</v>
      </c>
      <c r="D9" s="13" t="s">
        <v>3</v>
      </c>
      <c r="E9" s="13" t="s">
        <v>10</v>
      </c>
      <c r="F9" s="13" t="s">
        <v>24</v>
      </c>
      <c r="G9" s="13" t="s">
        <v>17</v>
      </c>
      <c r="H9" s="13" t="s">
        <v>11</v>
      </c>
      <c r="I9" s="13" t="s">
        <v>25</v>
      </c>
      <c r="J9" s="13" t="s">
        <v>1</v>
      </c>
      <c r="K9" s="13" t="s">
        <v>13</v>
      </c>
      <c r="L9" s="13" t="s">
        <v>13</v>
      </c>
      <c r="M9" s="13" t="s">
        <v>2</v>
      </c>
      <c r="N9" s="13" t="s">
        <v>12</v>
      </c>
      <c r="O9" s="33" t="s">
        <v>26</v>
      </c>
      <c r="Q9" s="15" t="s">
        <v>20</v>
      </c>
      <c r="R9" s="27">
        <f>IFERROR(VLOOKUP("",$B$9:$C$70,2,0),MAX($C:$C))</f>
        <v>60</v>
      </c>
      <c r="S9"/>
    </row>
    <row r="10" spans="1:19 16383:16384" ht="15.75" x14ac:dyDescent="0.25">
      <c r="A10">
        <f t="shared" ref="A10:A41" si="0">IF(C10&lt;=$R$9,C10,"")</f>
        <v>0</v>
      </c>
      <c r="B10" s="7">
        <f t="shared" ref="B10:B70" si="1">D10</f>
        <v>200000</v>
      </c>
      <c r="C10" s="2">
        <v>0</v>
      </c>
      <c r="D10" s="1">
        <f>D3</f>
        <v>200000</v>
      </c>
      <c r="E10" s="1">
        <f>D3</f>
        <v>200000</v>
      </c>
      <c r="F10" s="1"/>
      <c r="G10" s="1"/>
      <c r="L10" s="5"/>
      <c r="M10" s="5"/>
      <c r="N10" s="1"/>
      <c r="Q10" s="25" t="s">
        <v>16</v>
      </c>
      <c r="R10" s="31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198764.77940253311</v>
      </c>
      <c r="C11" s="2">
        <v>1</v>
      </c>
      <c r="D11" s="1">
        <f>IFERROR(IF(E11&gt;=0.1,E10-H11-O11,""),"")</f>
        <v>198764.77940253311</v>
      </c>
      <c r="E11" s="1">
        <f t="shared" ref="E11:E70" si="2">E10-H11-O11</f>
        <v>198764.77940253311</v>
      </c>
      <c r="F11" s="1">
        <f t="shared" ref="F11:F42" si="3">IFERROR(IF(A11&lt;$R$9,IFERROR(IF(H11&gt;=0,N11-J11-L11,""),""),IF(A11=$R$9,D10,"")),"")</f>
        <v>1235.2205974668977</v>
      </c>
      <c r="G11" s="1">
        <f t="shared" ref="G11:G70" si="4">IFERROR(IF(H11&gt;=0,N11-J11-L11,""),"")</f>
        <v>1235.2205974668977</v>
      </c>
      <c r="H11" s="1">
        <f t="shared" ref="H11:H70" si="5">N11-J11-L11</f>
        <v>1235.2205974668977</v>
      </c>
      <c r="I11" s="1">
        <f t="shared" ref="I11:I70" si="6">IFERROR(IF(J11&gt;=0,D10*$K$5,""),"")</f>
        <v>5139.5770711492323</v>
      </c>
      <c r="J11" s="1">
        <f t="shared" ref="J11:J70" si="7">D10*$K$5</f>
        <v>5139.5770711492323</v>
      </c>
      <c r="K11" s="1">
        <f t="shared" ref="K11:K70" si="8">IFERROR(IF(L11&gt;=0,I11*16%,""),"")</f>
        <v>822.3323313838772</v>
      </c>
      <c r="L11" s="1">
        <f t="shared" ref="L11:L70" si="9">J11*16%</f>
        <v>822.3323313838772</v>
      </c>
      <c r="M11" s="1">
        <f t="shared" ref="M11:M42" si="10">IFERROR(IF(A11&lt;$R$9,N11,F11+I11+K11),"")</f>
        <v>7197.1300000000074</v>
      </c>
      <c r="N11" s="4">
        <f t="shared" ref="N11:N70" si="11">$D$5</f>
        <v>7197.1300000000074</v>
      </c>
      <c r="P11" s="1"/>
      <c r="Q11" s="15" t="s">
        <v>15</v>
      </c>
      <c r="R11" s="16">
        <f>(R17-D3)/1.16</f>
        <v>199851.5517241385</v>
      </c>
      <c r="S11"/>
    </row>
    <row r="12" spans="1:19 16383:16384" ht="15.75" x14ac:dyDescent="0.25">
      <c r="A12">
        <f t="shared" si="0"/>
        <v>2</v>
      </c>
      <c r="B12" s="7">
        <f t="shared" si="1"/>
        <v>197492.73743859501</v>
      </c>
      <c r="C12" s="2">
        <v>2</v>
      </c>
      <c r="D12" s="1">
        <f t="shared" ref="D12:D70" si="12">IFERROR(IF(E12&gt;=0.1,E11-H12-O12,""),"")</f>
        <v>197492.73743859501</v>
      </c>
      <c r="E12" s="1">
        <f t="shared" si="2"/>
        <v>197492.73743859501</v>
      </c>
      <c r="F12" s="1">
        <f t="shared" si="3"/>
        <v>1272.0419639380998</v>
      </c>
      <c r="G12" s="1">
        <f t="shared" si="4"/>
        <v>1272.0419639380998</v>
      </c>
      <c r="H12" s="1">
        <f t="shared" si="5"/>
        <v>1272.0419639380998</v>
      </c>
      <c r="I12" s="1">
        <f t="shared" si="6"/>
        <v>5107.834513846472</v>
      </c>
      <c r="J12" s="1">
        <f t="shared" si="7"/>
        <v>5107.834513846472</v>
      </c>
      <c r="K12" s="1">
        <f t="shared" si="8"/>
        <v>817.25352221543551</v>
      </c>
      <c r="L12" s="1">
        <f t="shared" si="9"/>
        <v>817.25352221543551</v>
      </c>
      <c r="M12" s="1">
        <f t="shared" si="10"/>
        <v>7197.1300000000074</v>
      </c>
      <c r="N12" s="1">
        <f t="shared" si="11"/>
        <v>7197.1300000000074</v>
      </c>
      <c r="P12" s="1"/>
      <c r="Q12" s="25" t="s">
        <v>22</v>
      </c>
      <c r="R12" s="26">
        <f>(D6-D3)/1.16</f>
        <v>199851.55172413835</v>
      </c>
      <c r="S12"/>
    </row>
    <row r="13" spans="1:19 16383:16384" ht="15.75" x14ac:dyDescent="0.25">
      <c r="A13">
        <f t="shared" si="0"/>
        <v>3</v>
      </c>
      <c r="B13" s="7">
        <f t="shared" si="1"/>
        <v>196182.77647993082</v>
      </c>
      <c r="C13" s="2">
        <v>3</v>
      </c>
      <c r="D13" s="1">
        <f t="shared" si="12"/>
        <v>196182.77647993082</v>
      </c>
      <c r="E13" s="1">
        <f t="shared" si="2"/>
        <v>196182.77647993082</v>
      </c>
      <c r="F13" s="1">
        <f t="shared" si="3"/>
        <v>1309.9609586641961</v>
      </c>
      <c r="G13" s="1">
        <f t="shared" si="4"/>
        <v>1309.9609586641961</v>
      </c>
      <c r="H13" s="1">
        <f t="shared" si="5"/>
        <v>1309.9609586641961</v>
      </c>
      <c r="I13" s="1">
        <f t="shared" si="6"/>
        <v>5075.1457252894925</v>
      </c>
      <c r="J13" s="1">
        <f t="shared" si="7"/>
        <v>5075.1457252894925</v>
      </c>
      <c r="K13" s="1">
        <f t="shared" si="8"/>
        <v>812.02331604631877</v>
      </c>
      <c r="L13" s="1">
        <f t="shared" si="9"/>
        <v>812.02331604631877</v>
      </c>
      <c r="M13" s="1">
        <f t="shared" si="10"/>
        <v>7197.1300000000074</v>
      </c>
      <c r="N13" s="1">
        <f t="shared" si="11"/>
        <v>7197.1300000000074</v>
      </c>
      <c r="O13" s="34"/>
      <c r="P13" s="1"/>
      <c r="Q13" s="28" t="s">
        <v>33</v>
      </c>
      <c r="R13" s="30">
        <f>R12-R11</f>
        <v>0</v>
      </c>
      <c r="S13"/>
    </row>
    <row r="14" spans="1:19 16383:16384" ht="15.75" x14ac:dyDescent="0.25">
      <c r="A14">
        <f t="shared" si="0"/>
        <v>4</v>
      </c>
      <c r="B14" s="7">
        <f t="shared" si="1"/>
        <v>194833.76617848457</v>
      </c>
      <c r="C14" s="2">
        <v>4</v>
      </c>
      <c r="D14" s="1">
        <f t="shared" si="12"/>
        <v>194833.76617848457</v>
      </c>
      <c r="E14" s="1">
        <f t="shared" si="2"/>
        <v>194833.76617848457</v>
      </c>
      <c r="F14" s="1">
        <f t="shared" si="3"/>
        <v>1349.0103014462529</v>
      </c>
      <c r="G14" s="1">
        <f t="shared" si="4"/>
        <v>1349.0103014462529</v>
      </c>
      <c r="H14" s="1">
        <f t="shared" si="5"/>
        <v>1349.0103014462529</v>
      </c>
      <c r="I14" s="1">
        <f t="shared" si="6"/>
        <v>5041.4824987532365</v>
      </c>
      <c r="J14" s="1">
        <f t="shared" si="7"/>
        <v>5041.4824987532365</v>
      </c>
      <c r="K14" s="1">
        <f t="shared" si="8"/>
        <v>806.63719980051792</v>
      </c>
      <c r="L14" s="1">
        <f t="shared" si="9"/>
        <v>806.63719980051792</v>
      </c>
      <c r="M14" s="1">
        <f t="shared" si="10"/>
        <v>7197.1300000000074</v>
      </c>
      <c r="N14" s="1">
        <f t="shared" si="11"/>
        <v>7197.1300000000074</v>
      </c>
      <c r="P14" s="1"/>
      <c r="Q14" s="17" t="s">
        <v>21</v>
      </c>
      <c r="R14" s="16">
        <f>SUM(K10:K70)</f>
        <v>31976.248275862174</v>
      </c>
      <c r="S14" s="10"/>
    </row>
    <row r="15" spans="1:19 16383:16384" ht="15.75" x14ac:dyDescent="0.25">
      <c r="A15">
        <f t="shared" si="0"/>
        <v>5</v>
      </c>
      <c r="B15" s="7">
        <f t="shared" si="1"/>
        <v>193444.54249103679</v>
      </c>
      <c r="C15" s="2">
        <v>5</v>
      </c>
      <c r="D15" s="1">
        <f t="shared" si="12"/>
        <v>193444.54249103679</v>
      </c>
      <c r="E15" s="1">
        <f t="shared" si="2"/>
        <v>193444.54249103679</v>
      </c>
      <c r="F15" s="1">
        <f t="shared" si="3"/>
        <v>1389.2236874477846</v>
      </c>
      <c r="G15" s="1">
        <f t="shared" si="4"/>
        <v>1389.2236874477846</v>
      </c>
      <c r="H15" s="1">
        <f t="shared" si="5"/>
        <v>1389.2236874477846</v>
      </c>
      <c r="I15" s="1">
        <f t="shared" si="6"/>
        <v>5006.8157866829506</v>
      </c>
      <c r="J15" s="1">
        <f t="shared" si="7"/>
        <v>5006.8157866829506</v>
      </c>
      <c r="K15" s="1">
        <f t="shared" si="8"/>
        <v>801.09052586927214</v>
      </c>
      <c r="L15" s="1">
        <f t="shared" si="9"/>
        <v>801.09052586927214</v>
      </c>
      <c r="M15" s="1">
        <f t="shared" si="10"/>
        <v>7197.1300000000074</v>
      </c>
      <c r="N15" s="1">
        <f t="shared" si="11"/>
        <v>7197.1300000000074</v>
      </c>
      <c r="P15" s="1"/>
      <c r="Q15" s="25" t="s">
        <v>23</v>
      </c>
      <c r="R15" s="26">
        <f>R12*16%</f>
        <v>31976.248275862137</v>
      </c>
    </row>
    <row r="16" spans="1:19 16383:16384" ht="15.75" x14ac:dyDescent="0.25">
      <c r="A16">
        <f t="shared" si="0"/>
        <v>6</v>
      </c>
      <c r="B16" s="7">
        <f t="shared" si="1"/>
        <v>192013.90667476691</v>
      </c>
      <c r="C16" s="2">
        <v>6</v>
      </c>
      <c r="D16" s="1">
        <f t="shared" si="12"/>
        <v>192013.90667476691</v>
      </c>
      <c r="E16" s="1">
        <f t="shared" si="2"/>
        <v>192013.90667476691</v>
      </c>
      <c r="F16" s="1">
        <f t="shared" si="3"/>
        <v>1430.635816269868</v>
      </c>
      <c r="G16" s="1">
        <f t="shared" si="4"/>
        <v>1430.635816269868</v>
      </c>
      <c r="H16" s="1">
        <f t="shared" si="5"/>
        <v>1430.635816269868</v>
      </c>
      <c r="I16" s="1">
        <f t="shared" si="6"/>
        <v>4971.1156756294304</v>
      </c>
      <c r="J16" s="1">
        <f t="shared" si="7"/>
        <v>4971.1156756294304</v>
      </c>
      <c r="K16" s="1">
        <f t="shared" si="8"/>
        <v>795.37850810070893</v>
      </c>
      <c r="L16" s="1">
        <f t="shared" si="9"/>
        <v>795.37850810070893</v>
      </c>
      <c r="M16" s="1">
        <f t="shared" si="10"/>
        <v>7197.1300000000074</v>
      </c>
      <c r="N16" s="1">
        <f t="shared" si="11"/>
        <v>7197.1300000000074</v>
      </c>
      <c r="P16" s="1"/>
      <c r="Q16" s="29" t="s">
        <v>34</v>
      </c>
      <c r="R16" s="30">
        <f>R15-R14</f>
        <v>-3.637978807091713E-11</v>
      </c>
    </row>
    <row r="17" spans="1:20" ht="15.75" x14ac:dyDescent="0.25">
      <c r="A17">
        <f t="shared" si="0"/>
        <v>7</v>
      </c>
      <c r="B17" s="7">
        <f t="shared" si="1"/>
        <v>190540.62425287394</v>
      </c>
      <c r="C17" s="2">
        <v>7</v>
      </c>
      <c r="D17" s="1">
        <f t="shared" si="12"/>
        <v>190540.62425287394</v>
      </c>
      <c r="E17" s="1">
        <f t="shared" si="2"/>
        <v>190540.62425287394</v>
      </c>
      <c r="F17" s="1">
        <f t="shared" si="3"/>
        <v>1473.2824218929682</v>
      </c>
      <c r="G17" s="1">
        <f t="shared" si="4"/>
        <v>1473.2824218929682</v>
      </c>
      <c r="H17" s="1">
        <f t="shared" si="5"/>
        <v>1473.2824218929682</v>
      </c>
      <c r="I17" s="1">
        <f t="shared" si="6"/>
        <v>4934.3513604371028</v>
      </c>
      <c r="J17" s="1">
        <f t="shared" si="7"/>
        <v>4934.3513604371028</v>
      </c>
      <c r="K17" s="1">
        <f t="shared" si="8"/>
        <v>789.49621766993641</v>
      </c>
      <c r="L17" s="1">
        <f t="shared" si="9"/>
        <v>789.49621766993641</v>
      </c>
      <c r="M17" s="1">
        <f t="shared" si="10"/>
        <v>7197.1300000000074</v>
      </c>
      <c r="N17" s="1">
        <f t="shared" si="11"/>
        <v>7197.1300000000074</v>
      </c>
      <c r="P17" s="1"/>
      <c r="Q17" s="15" t="s">
        <v>19</v>
      </c>
      <c r="R17" s="16">
        <f>SUM(M:M)+SUM(O:O)</f>
        <v>431827.80000000063</v>
      </c>
    </row>
    <row r="18" spans="1:20" ht="15.75" x14ac:dyDescent="0.25">
      <c r="A18">
        <f t="shared" si="0"/>
        <v>8</v>
      </c>
      <c r="B18" s="7">
        <f t="shared" si="1"/>
        <v>189023.42394936262</v>
      </c>
      <c r="C18" s="2">
        <v>8</v>
      </c>
      <c r="D18" s="1">
        <f t="shared" si="12"/>
        <v>189023.42394936262</v>
      </c>
      <c r="E18" s="1">
        <f t="shared" si="2"/>
        <v>189023.42394936262</v>
      </c>
      <c r="F18" s="1">
        <f t="shared" si="3"/>
        <v>1517.2003035113205</v>
      </c>
      <c r="G18" s="1">
        <f t="shared" si="4"/>
        <v>1517.2003035113205</v>
      </c>
      <c r="H18" s="1">
        <f t="shared" si="5"/>
        <v>1517.2003035113205</v>
      </c>
      <c r="I18" s="1">
        <f t="shared" si="6"/>
        <v>4896.4911176626611</v>
      </c>
      <c r="J18" s="1">
        <f t="shared" si="7"/>
        <v>4896.4911176626611</v>
      </c>
      <c r="K18" s="1">
        <f t="shared" si="8"/>
        <v>783.43857882602583</v>
      </c>
      <c r="L18" s="1">
        <f t="shared" si="9"/>
        <v>783.43857882602583</v>
      </c>
      <c r="M18" s="1">
        <f t="shared" si="10"/>
        <v>7197.1300000000074</v>
      </c>
      <c r="N18" s="1">
        <f t="shared" si="11"/>
        <v>7197.1300000000074</v>
      </c>
      <c r="P18" s="1"/>
      <c r="Q18" s="29" t="s">
        <v>36</v>
      </c>
      <c r="R18" s="30">
        <f>R5-R17</f>
        <v>0</v>
      </c>
      <c r="S18"/>
    </row>
    <row r="19" spans="1:20" x14ac:dyDescent="0.25">
      <c r="A19">
        <f t="shared" si="0"/>
        <v>9</v>
      </c>
      <c r="B19" s="7">
        <f t="shared" si="1"/>
        <v>187460.99659207615</v>
      </c>
      <c r="C19" s="2">
        <v>9</v>
      </c>
      <c r="D19" s="1">
        <f t="shared" si="12"/>
        <v>187460.99659207615</v>
      </c>
      <c r="E19" s="1">
        <f t="shared" si="2"/>
        <v>187460.99659207615</v>
      </c>
      <c r="F19" s="1">
        <f t="shared" si="3"/>
        <v>1562.4273572864718</v>
      </c>
      <c r="G19" s="1">
        <f t="shared" si="4"/>
        <v>1562.4273572864718</v>
      </c>
      <c r="H19" s="1">
        <f t="shared" si="5"/>
        <v>1562.4273572864718</v>
      </c>
      <c r="I19" s="1">
        <f t="shared" si="6"/>
        <v>4857.5022782013239</v>
      </c>
      <c r="J19" s="1">
        <f t="shared" si="7"/>
        <v>4857.5022782013239</v>
      </c>
      <c r="K19" s="1">
        <f t="shared" si="8"/>
        <v>777.20036451221188</v>
      </c>
      <c r="L19" s="1">
        <f t="shared" si="9"/>
        <v>777.20036451221188</v>
      </c>
      <c r="M19" s="1">
        <f t="shared" si="10"/>
        <v>7197.1300000000074</v>
      </c>
      <c r="N19" s="1">
        <f t="shared" si="11"/>
        <v>7197.1300000000074</v>
      </c>
      <c r="P19" s="1"/>
      <c r="S19"/>
    </row>
    <row r="20" spans="1:20" x14ac:dyDescent="0.25">
      <c r="A20">
        <f t="shared" si="0"/>
        <v>10</v>
      </c>
      <c r="B20" s="7">
        <f t="shared" si="1"/>
        <v>185851.99398302878</v>
      </c>
      <c r="C20" s="2">
        <v>10</v>
      </c>
      <c r="D20" s="1">
        <f t="shared" si="12"/>
        <v>185851.99398302878</v>
      </c>
      <c r="E20" s="1">
        <f t="shared" si="2"/>
        <v>185851.99398302878</v>
      </c>
      <c r="F20" s="1">
        <f t="shared" si="3"/>
        <v>1609.0026090473775</v>
      </c>
      <c r="G20" s="1">
        <f t="shared" si="4"/>
        <v>1609.0026090473775</v>
      </c>
      <c r="H20" s="1">
        <f t="shared" si="5"/>
        <v>1609.0026090473775</v>
      </c>
      <c r="I20" s="1">
        <f t="shared" si="6"/>
        <v>4817.3511990970946</v>
      </c>
      <c r="J20" s="1">
        <f t="shared" si="7"/>
        <v>4817.3511990970946</v>
      </c>
      <c r="K20" s="1">
        <f t="shared" si="8"/>
        <v>770.77619185553522</v>
      </c>
      <c r="L20" s="1">
        <f t="shared" si="9"/>
        <v>770.77619185553522</v>
      </c>
      <c r="M20" s="1">
        <f t="shared" si="10"/>
        <v>7197.1300000000074</v>
      </c>
      <c r="N20" s="1">
        <f t="shared" si="11"/>
        <v>7197.1300000000074</v>
      </c>
      <c r="O20" s="34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184195.02773506352</v>
      </c>
      <c r="C21" s="2">
        <v>11</v>
      </c>
      <c r="D21" s="1">
        <f t="shared" si="12"/>
        <v>184195.02773506352</v>
      </c>
      <c r="E21" s="1">
        <f t="shared" si="2"/>
        <v>184195.02773506352</v>
      </c>
      <c r="F21" s="1">
        <f t="shared" si="3"/>
        <v>1656.9662479652761</v>
      </c>
      <c r="G21" s="1">
        <f t="shared" si="4"/>
        <v>1656.9662479652761</v>
      </c>
      <c r="H21" s="1">
        <f t="shared" si="5"/>
        <v>1656.9662479652761</v>
      </c>
      <c r="I21" s="1">
        <f t="shared" si="6"/>
        <v>4776.0032345126992</v>
      </c>
      <c r="J21" s="1">
        <f t="shared" si="7"/>
        <v>4776.0032345126992</v>
      </c>
      <c r="K21" s="1">
        <f t="shared" si="8"/>
        <v>764.16051752203191</v>
      </c>
      <c r="L21" s="1">
        <f t="shared" si="9"/>
        <v>764.16051752203191</v>
      </c>
      <c r="M21" s="1">
        <f t="shared" si="10"/>
        <v>7197.1300000000074</v>
      </c>
      <c r="N21" s="1">
        <f t="shared" si="11"/>
        <v>7197.1300000000074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182488.66807383113</v>
      </c>
      <c r="C22" s="2">
        <v>12</v>
      </c>
      <c r="D22" s="1">
        <f t="shared" si="12"/>
        <v>182488.66807383113</v>
      </c>
      <c r="E22" s="1">
        <f t="shared" si="2"/>
        <v>182488.66807383113</v>
      </c>
      <c r="F22" s="1">
        <f t="shared" si="3"/>
        <v>1706.3596612323972</v>
      </c>
      <c r="G22" s="1">
        <f t="shared" si="4"/>
        <v>1706.3596612323972</v>
      </c>
      <c r="H22" s="1">
        <f t="shared" si="5"/>
        <v>1706.3596612323972</v>
      </c>
      <c r="I22" s="1">
        <f t="shared" si="6"/>
        <v>4733.4227058341467</v>
      </c>
      <c r="J22" s="1">
        <f t="shared" si="7"/>
        <v>4733.4227058341467</v>
      </c>
      <c r="K22" s="1">
        <f t="shared" si="8"/>
        <v>757.3476329334635</v>
      </c>
      <c r="L22" s="1">
        <f t="shared" si="9"/>
        <v>757.3476329334635</v>
      </c>
      <c r="M22" s="1">
        <f t="shared" si="10"/>
        <v>7197.1300000000074</v>
      </c>
      <c r="N22" s="1">
        <f t="shared" si="11"/>
        <v>7197.1300000000074</v>
      </c>
      <c r="O22" s="34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180731.44260405671</v>
      </c>
      <c r="C23" s="2">
        <v>13</v>
      </c>
      <c r="D23" s="1">
        <f t="shared" si="12"/>
        <v>180731.44260405671</v>
      </c>
      <c r="E23" s="1">
        <f t="shared" si="2"/>
        <v>180731.44260405671</v>
      </c>
      <c r="F23" s="1">
        <f t="shared" si="3"/>
        <v>1757.2254697744202</v>
      </c>
      <c r="G23" s="1">
        <f t="shared" si="4"/>
        <v>1757.2254697744202</v>
      </c>
      <c r="H23" s="1">
        <f t="shared" si="5"/>
        <v>1757.2254697744202</v>
      </c>
      <c r="I23" s="1">
        <f t="shared" si="6"/>
        <v>4689.572870884127</v>
      </c>
      <c r="J23" s="1">
        <f t="shared" si="7"/>
        <v>4689.572870884127</v>
      </c>
      <c r="K23" s="1">
        <f t="shared" si="8"/>
        <v>750.33165934146029</v>
      </c>
      <c r="L23" s="1">
        <f t="shared" si="9"/>
        <v>750.33165934146029</v>
      </c>
      <c r="M23" s="1">
        <f t="shared" si="10"/>
        <v>7197.1300000000074</v>
      </c>
      <c r="N23" s="1">
        <f t="shared" si="11"/>
        <v>7197.1300000000074</v>
      </c>
      <c r="P23" s="1"/>
      <c r="S23"/>
    </row>
    <row r="24" spans="1:20" x14ac:dyDescent="0.25">
      <c r="A24">
        <f t="shared" si="0"/>
        <v>14</v>
      </c>
      <c r="B24" s="7">
        <f t="shared" si="1"/>
        <v>178921.83503902919</v>
      </c>
      <c r="C24" s="2">
        <v>14</v>
      </c>
      <c r="D24" s="1">
        <f t="shared" si="12"/>
        <v>178921.83503902919</v>
      </c>
      <c r="E24" s="1">
        <f t="shared" si="2"/>
        <v>178921.83503902919</v>
      </c>
      <c r="F24" s="1">
        <f t="shared" si="3"/>
        <v>1809.6075650275141</v>
      </c>
      <c r="G24" s="1">
        <f t="shared" si="4"/>
        <v>1809.6075650275141</v>
      </c>
      <c r="H24" s="1">
        <f t="shared" si="5"/>
        <v>1809.6075650275141</v>
      </c>
      <c r="I24" s="1">
        <f t="shared" si="6"/>
        <v>4644.4158922176666</v>
      </c>
      <c r="J24" s="1">
        <f t="shared" si="7"/>
        <v>4644.4158922176666</v>
      </c>
      <c r="K24" s="1">
        <f t="shared" si="8"/>
        <v>743.10654275482671</v>
      </c>
      <c r="L24" s="1">
        <f t="shared" si="9"/>
        <v>743.10654275482671</v>
      </c>
      <c r="M24" s="1">
        <f t="shared" si="10"/>
        <v>7197.1300000000074</v>
      </c>
      <c r="N24" s="1">
        <f t="shared" si="11"/>
        <v>7197.1300000000074</v>
      </c>
      <c r="P24" s="1"/>
      <c r="S24"/>
    </row>
    <row r="25" spans="1:20" x14ac:dyDescent="0.25">
      <c r="A25">
        <f t="shared" si="0"/>
        <v>15</v>
      </c>
      <c r="B25" s="7">
        <f t="shared" si="1"/>
        <v>177058.2838922175</v>
      </c>
      <c r="C25" s="2">
        <v>15</v>
      </c>
      <c r="D25" s="1">
        <f t="shared" si="12"/>
        <v>177058.2838922175</v>
      </c>
      <c r="E25" s="1">
        <f t="shared" si="2"/>
        <v>177058.2838922175</v>
      </c>
      <c r="F25" s="1">
        <f t="shared" si="3"/>
        <v>1863.551146811677</v>
      </c>
      <c r="G25" s="1">
        <f t="shared" si="4"/>
        <v>1863.551146811677</v>
      </c>
      <c r="H25" s="1">
        <f t="shared" si="5"/>
        <v>1863.551146811677</v>
      </c>
      <c r="I25" s="1">
        <f t="shared" si="6"/>
        <v>4597.9128044726986</v>
      </c>
      <c r="J25" s="1">
        <f t="shared" si="7"/>
        <v>4597.9128044726986</v>
      </c>
      <c r="K25" s="1">
        <f t="shared" si="8"/>
        <v>735.66604871563175</v>
      </c>
      <c r="L25" s="1">
        <f t="shared" si="9"/>
        <v>735.66604871563175</v>
      </c>
      <c r="M25" s="1">
        <f t="shared" si="10"/>
        <v>7197.1300000000074</v>
      </c>
      <c r="N25" s="1">
        <f t="shared" si="11"/>
        <v>7197.1300000000074</v>
      </c>
      <c r="P25" s="1"/>
      <c r="S25"/>
    </row>
    <row r="26" spans="1:20" x14ac:dyDescent="0.25">
      <c r="A26">
        <f t="shared" si="0"/>
        <v>16</v>
      </c>
      <c r="B26" s="7">
        <f t="shared" si="1"/>
        <v>175139.18112988444</v>
      </c>
      <c r="C26" s="2">
        <v>16</v>
      </c>
      <c r="D26" s="1">
        <f t="shared" si="12"/>
        <v>175139.18112988444</v>
      </c>
      <c r="E26" s="1">
        <f t="shared" si="2"/>
        <v>175139.18112988444</v>
      </c>
      <c r="F26" s="1">
        <f t="shared" si="3"/>
        <v>1919.1027623330669</v>
      </c>
      <c r="G26" s="1">
        <f t="shared" si="4"/>
        <v>1919.1027623330669</v>
      </c>
      <c r="H26" s="1">
        <f t="shared" si="5"/>
        <v>1919.1027623330669</v>
      </c>
      <c r="I26" s="1">
        <f t="shared" si="6"/>
        <v>4550.0234807473626</v>
      </c>
      <c r="J26" s="1">
        <f t="shared" si="7"/>
        <v>4550.0234807473626</v>
      </c>
      <c r="K26" s="1">
        <f t="shared" si="8"/>
        <v>728.003756919578</v>
      </c>
      <c r="L26" s="1">
        <f t="shared" si="9"/>
        <v>728.003756919578</v>
      </c>
      <c r="M26" s="1">
        <f t="shared" si="10"/>
        <v>7197.1300000000074</v>
      </c>
      <c r="N26" s="1">
        <f t="shared" si="11"/>
        <v>7197.1300000000074</v>
      </c>
      <c r="P26" s="1"/>
      <c r="S26"/>
    </row>
    <row r="27" spans="1:20" x14ac:dyDescent="0.25">
      <c r="A27">
        <f t="shared" si="0"/>
        <v>17</v>
      </c>
      <c r="B27" s="7">
        <f t="shared" si="1"/>
        <v>173162.87078353547</v>
      </c>
      <c r="C27" s="2">
        <v>17</v>
      </c>
      <c r="D27" s="1">
        <f t="shared" si="12"/>
        <v>173162.87078353547</v>
      </c>
      <c r="E27" s="1">
        <f t="shared" si="2"/>
        <v>173162.87078353547</v>
      </c>
      <c r="F27" s="1">
        <f t="shared" si="3"/>
        <v>1976.3103463489699</v>
      </c>
      <c r="G27" s="1">
        <f t="shared" si="4"/>
        <v>1976.3103463489699</v>
      </c>
      <c r="H27" s="1">
        <f t="shared" si="5"/>
        <v>1976.3103463489699</v>
      </c>
      <c r="I27" s="1">
        <f t="shared" si="6"/>
        <v>4500.7065979750323</v>
      </c>
      <c r="J27" s="1">
        <f t="shared" si="7"/>
        <v>4500.7065979750323</v>
      </c>
      <c r="K27" s="1">
        <f t="shared" si="8"/>
        <v>720.11305567600516</v>
      </c>
      <c r="L27" s="1">
        <f t="shared" si="9"/>
        <v>720.11305567600516</v>
      </c>
      <c r="M27" s="1">
        <f t="shared" si="10"/>
        <v>7197.1300000000074</v>
      </c>
      <c r="N27" s="1">
        <f t="shared" si="11"/>
        <v>7197.1300000000074</v>
      </c>
      <c r="P27" s="1"/>
      <c r="S27"/>
    </row>
    <row r="28" spans="1:20" x14ac:dyDescent="0.25">
      <c r="A28">
        <f t="shared" si="0"/>
        <v>18</v>
      </c>
      <c r="B28" s="7">
        <f t="shared" si="1"/>
        <v>171127.64752100539</v>
      </c>
      <c r="C28" s="2">
        <v>18</v>
      </c>
      <c r="D28" s="1">
        <f t="shared" si="12"/>
        <v>171127.64752100539</v>
      </c>
      <c r="E28" s="1">
        <f t="shared" si="2"/>
        <v>171127.64752100539</v>
      </c>
      <c r="F28" s="1">
        <f t="shared" si="3"/>
        <v>2035.2232625300776</v>
      </c>
      <c r="G28" s="1">
        <f t="shared" si="4"/>
        <v>2035.2232625300776</v>
      </c>
      <c r="H28" s="1">
        <f t="shared" si="5"/>
        <v>2035.2232625300776</v>
      </c>
      <c r="I28" s="1">
        <f t="shared" si="6"/>
        <v>4449.919601267181</v>
      </c>
      <c r="J28" s="1">
        <f t="shared" si="7"/>
        <v>4449.919601267181</v>
      </c>
      <c r="K28" s="1">
        <f t="shared" si="8"/>
        <v>711.98713620274896</v>
      </c>
      <c r="L28" s="1">
        <f t="shared" si="9"/>
        <v>711.98713620274896</v>
      </c>
      <c r="M28" s="1">
        <f t="shared" si="10"/>
        <v>7197.1300000000074</v>
      </c>
      <c r="N28" s="1">
        <f t="shared" si="11"/>
        <v>7197.1300000000074</v>
      </c>
      <c r="O28" s="34"/>
      <c r="P28" s="1"/>
      <c r="S28"/>
    </row>
    <row r="29" spans="1:20" x14ac:dyDescent="0.25">
      <c r="A29">
        <f t="shared" si="0"/>
        <v>19</v>
      </c>
      <c r="B29" s="7">
        <f t="shared" si="1"/>
        <v>169031.75517494965</v>
      </c>
      <c r="C29" s="2">
        <v>19</v>
      </c>
      <c r="D29" s="1">
        <f t="shared" si="12"/>
        <v>169031.75517494965</v>
      </c>
      <c r="E29" s="1">
        <f t="shared" si="2"/>
        <v>169031.75517494965</v>
      </c>
      <c r="F29" s="1">
        <f t="shared" si="3"/>
        <v>2095.892346055738</v>
      </c>
      <c r="G29" s="1">
        <f t="shared" si="4"/>
        <v>2095.892346055738</v>
      </c>
      <c r="H29" s="1">
        <f t="shared" si="5"/>
        <v>2095.892346055738</v>
      </c>
      <c r="I29" s="1">
        <f t="shared" si="6"/>
        <v>4397.6186671933356</v>
      </c>
      <c r="J29" s="1">
        <f t="shared" si="7"/>
        <v>4397.6186671933356</v>
      </c>
      <c r="K29" s="1">
        <f t="shared" si="8"/>
        <v>703.61898675093369</v>
      </c>
      <c r="L29" s="1">
        <f t="shared" si="9"/>
        <v>703.61898675093369</v>
      </c>
      <c r="M29" s="1">
        <f t="shared" si="10"/>
        <v>7197.1300000000074</v>
      </c>
      <c r="N29" s="1">
        <f t="shared" si="11"/>
        <v>7197.1300000000074</v>
      </c>
      <c r="P29" s="1"/>
      <c r="S29"/>
    </row>
    <row r="30" spans="1:20" x14ac:dyDescent="0.25">
      <c r="A30">
        <f t="shared" si="0"/>
        <v>20</v>
      </c>
      <c r="B30" s="7">
        <f t="shared" si="1"/>
        <v>166873.38522747069</v>
      </c>
      <c r="C30" s="2">
        <v>20</v>
      </c>
      <c r="D30" s="1">
        <f t="shared" si="12"/>
        <v>166873.38522747069</v>
      </c>
      <c r="E30" s="1">
        <f t="shared" si="2"/>
        <v>166873.38522747069</v>
      </c>
      <c r="F30" s="1">
        <f t="shared" si="3"/>
        <v>2158.3699474789728</v>
      </c>
      <c r="G30" s="1">
        <f t="shared" si="4"/>
        <v>2158.3699474789728</v>
      </c>
      <c r="H30" s="1">
        <f t="shared" si="5"/>
        <v>2158.3699474789728</v>
      </c>
      <c r="I30" s="1">
        <f t="shared" si="6"/>
        <v>4343.7586659664094</v>
      </c>
      <c r="J30" s="1">
        <f t="shared" si="7"/>
        <v>4343.7586659664094</v>
      </c>
      <c r="K30" s="1">
        <f t="shared" si="8"/>
        <v>695.00138655462547</v>
      </c>
      <c r="L30" s="1">
        <f t="shared" si="9"/>
        <v>695.00138655462547</v>
      </c>
      <c r="M30" s="1">
        <f t="shared" si="10"/>
        <v>7197.1300000000074</v>
      </c>
      <c r="N30" s="1">
        <f t="shared" si="11"/>
        <v>7197.1300000000074</v>
      </c>
      <c r="P30" s="1"/>
      <c r="S30"/>
    </row>
    <row r="31" spans="1:20" x14ac:dyDescent="0.25">
      <c r="A31">
        <f t="shared" si="0"/>
        <v>21</v>
      </c>
      <c r="B31" s="7">
        <f t="shared" si="1"/>
        <v>164650.67524957162</v>
      </c>
      <c r="C31" s="2">
        <v>21</v>
      </c>
      <c r="D31" s="1">
        <f t="shared" si="12"/>
        <v>164650.67524957162</v>
      </c>
      <c r="E31" s="1">
        <f t="shared" si="2"/>
        <v>164650.67524957162</v>
      </c>
      <c r="F31" s="1">
        <f t="shared" si="3"/>
        <v>2222.7099778990714</v>
      </c>
      <c r="G31" s="1">
        <f t="shared" si="4"/>
        <v>2222.7099778990714</v>
      </c>
      <c r="H31" s="1">
        <f t="shared" si="5"/>
        <v>2222.7099778990714</v>
      </c>
      <c r="I31" s="1">
        <f t="shared" si="6"/>
        <v>4288.2931225008069</v>
      </c>
      <c r="J31" s="1">
        <f t="shared" si="7"/>
        <v>4288.2931225008069</v>
      </c>
      <c r="K31" s="1">
        <f t="shared" si="8"/>
        <v>686.12689960012915</v>
      </c>
      <c r="L31" s="1">
        <f t="shared" si="9"/>
        <v>686.12689960012915</v>
      </c>
      <c r="M31" s="1">
        <f t="shared" si="10"/>
        <v>7197.1300000000074</v>
      </c>
      <c r="N31" s="1">
        <f t="shared" si="11"/>
        <v>7197.1300000000074</v>
      </c>
      <c r="P31" s="1"/>
      <c r="S31"/>
    </row>
    <row r="32" spans="1:20" x14ac:dyDescent="0.25">
      <c r="A32">
        <f t="shared" si="0"/>
        <v>22</v>
      </c>
      <c r="B32" s="7">
        <f t="shared" si="1"/>
        <v>162361.70729409085</v>
      </c>
      <c r="C32" s="2">
        <v>22</v>
      </c>
      <c r="D32" s="1">
        <f t="shared" si="12"/>
        <v>162361.70729409085</v>
      </c>
      <c r="E32" s="1">
        <f t="shared" si="2"/>
        <v>162361.70729409085</v>
      </c>
      <c r="F32" s="1">
        <f t="shared" si="3"/>
        <v>2288.9679554807744</v>
      </c>
      <c r="G32" s="1">
        <f t="shared" si="4"/>
        <v>2288.9679554807744</v>
      </c>
      <c r="H32" s="1">
        <f t="shared" si="5"/>
        <v>2288.9679554807744</v>
      </c>
      <c r="I32" s="1">
        <f t="shared" si="6"/>
        <v>4231.1741763096834</v>
      </c>
      <c r="J32" s="1">
        <f t="shared" si="7"/>
        <v>4231.1741763096834</v>
      </c>
      <c r="K32" s="1">
        <f t="shared" si="8"/>
        <v>676.98786820954933</v>
      </c>
      <c r="L32" s="1">
        <f t="shared" si="9"/>
        <v>676.98786820954933</v>
      </c>
      <c r="M32" s="1">
        <f t="shared" si="10"/>
        <v>7197.1300000000074</v>
      </c>
      <c r="N32" s="1">
        <f t="shared" si="11"/>
        <v>7197.1300000000074</v>
      </c>
      <c r="P32" s="1"/>
      <c r="S32"/>
    </row>
    <row r="33" spans="1:19" x14ac:dyDescent="0.25">
      <c r="A33">
        <f t="shared" si="0"/>
        <v>23</v>
      </c>
      <c r="B33" s="7">
        <f t="shared" si="1"/>
        <v>160004.5062407307</v>
      </c>
      <c r="C33" s="2">
        <v>23</v>
      </c>
      <c r="D33" s="1">
        <f t="shared" si="12"/>
        <v>160004.5062407307</v>
      </c>
      <c r="E33" s="1">
        <f t="shared" si="2"/>
        <v>160004.5062407307</v>
      </c>
      <c r="F33" s="1">
        <f t="shared" si="3"/>
        <v>2357.2010533601629</v>
      </c>
      <c r="G33" s="1">
        <f t="shared" si="4"/>
        <v>2357.2010533601629</v>
      </c>
      <c r="H33" s="1">
        <f t="shared" si="5"/>
        <v>2357.2010533601629</v>
      </c>
      <c r="I33" s="1">
        <f t="shared" si="6"/>
        <v>4172.3525402067626</v>
      </c>
      <c r="J33" s="1">
        <f t="shared" si="7"/>
        <v>4172.3525402067626</v>
      </c>
      <c r="K33" s="1">
        <f t="shared" si="8"/>
        <v>667.57640643308207</v>
      </c>
      <c r="L33" s="1">
        <f t="shared" si="9"/>
        <v>667.57640643308207</v>
      </c>
      <c r="M33" s="1">
        <f t="shared" si="10"/>
        <v>7197.1300000000074</v>
      </c>
      <c r="N33" s="1">
        <f t="shared" si="11"/>
        <v>7197.1300000000074</v>
      </c>
      <c r="P33" s="1"/>
      <c r="S33"/>
    </row>
    <row r="34" spans="1:19" x14ac:dyDescent="0.25">
      <c r="A34">
        <f t="shared" si="0"/>
        <v>24</v>
      </c>
      <c r="B34" s="7">
        <f t="shared" si="1"/>
        <v>157577.0380917521</v>
      </c>
      <c r="C34" s="2">
        <v>24</v>
      </c>
      <c r="D34" s="1">
        <f t="shared" si="12"/>
        <v>157577.0380917521</v>
      </c>
      <c r="E34" s="1">
        <f t="shared" si="2"/>
        <v>157577.0380917521</v>
      </c>
      <c r="F34" s="1">
        <f t="shared" si="3"/>
        <v>2427.4681489786076</v>
      </c>
      <c r="G34" s="1">
        <f t="shared" si="4"/>
        <v>2427.4681489786076</v>
      </c>
      <c r="H34" s="1">
        <f t="shared" si="5"/>
        <v>2427.4681489786076</v>
      </c>
      <c r="I34" s="1">
        <f t="shared" si="6"/>
        <v>4111.7774577770688</v>
      </c>
      <c r="J34" s="1">
        <f t="shared" si="7"/>
        <v>4111.7774577770688</v>
      </c>
      <c r="K34" s="1">
        <f t="shared" si="8"/>
        <v>657.88439324433102</v>
      </c>
      <c r="L34" s="1">
        <f t="shared" si="9"/>
        <v>657.88439324433102</v>
      </c>
      <c r="M34" s="1">
        <f t="shared" si="10"/>
        <v>7197.1300000000074</v>
      </c>
      <c r="N34" s="1">
        <f t="shared" si="11"/>
        <v>7197.1300000000074</v>
      </c>
      <c r="O34" s="34"/>
      <c r="P34" s="1"/>
      <c r="S34"/>
    </row>
    <row r="35" spans="1:19" x14ac:dyDescent="0.25">
      <c r="A35">
        <f t="shared" si="0"/>
        <v>25</v>
      </c>
      <c r="B35" s="7">
        <f t="shared" si="1"/>
        <v>155077.20821686476</v>
      </c>
      <c r="C35" s="2">
        <v>25</v>
      </c>
      <c r="D35" s="1">
        <f t="shared" si="12"/>
        <v>155077.20821686476</v>
      </c>
      <c r="E35" s="1">
        <f t="shared" si="2"/>
        <v>155077.20821686476</v>
      </c>
      <c r="F35" s="1">
        <f t="shared" si="3"/>
        <v>2499.829874887334</v>
      </c>
      <c r="G35" s="1">
        <f t="shared" si="4"/>
        <v>2499.829874887334</v>
      </c>
      <c r="H35" s="1">
        <f t="shared" si="5"/>
        <v>2499.829874887334</v>
      </c>
      <c r="I35" s="1">
        <f t="shared" si="6"/>
        <v>4049.3966595798911</v>
      </c>
      <c r="J35" s="1">
        <f t="shared" si="7"/>
        <v>4049.3966595798911</v>
      </c>
      <c r="K35" s="1">
        <f t="shared" si="8"/>
        <v>647.90346553278255</v>
      </c>
      <c r="L35" s="1">
        <f t="shared" si="9"/>
        <v>647.90346553278255</v>
      </c>
      <c r="M35" s="1">
        <f t="shared" si="10"/>
        <v>7197.1300000000074</v>
      </c>
      <c r="N35" s="1">
        <f t="shared" si="11"/>
        <v>7197.1300000000074</v>
      </c>
      <c r="P35" s="1"/>
      <c r="S35"/>
    </row>
    <row r="36" spans="1:19" x14ac:dyDescent="0.25">
      <c r="A36">
        <f t="shared" si="0"/>
        <v>26</v>
      </c>
      <c r="B36" s="7">
        <f t="shared" si="1"/>
        <v>152502.8595457983</v>
      </c>
      <c r="C36" s="2">
        <v>26</v>
      </c>
      <c r="D36" s="1">
        <f t="shared" si="12"/>
        <v>152502.8595457983</v>
      </c>
      <c r="E36" s="1">
        <f t="shared" si="2"/>
        <v>152502.8595457983</v>
      </c>
      <c r="F36" s="1">
        <f t="shared" si="3"/>
        <v>2574.3486710664533</v>
      </c>
      <c r="G36" s="1">
        <f t="shared" si="4"/>
        <v>2574.3486710664533</v>
      </c>
      <c r="H36" s="1">
        <f t="shared" si="5"/>
        <v>2574.3486710664533</v>
      </c>
      <c r="I36" s="1">
        <f t="shared" si="6"/>
        <v>3985.1563180461671</v>
      </c>
      <c r="J36" s="1">
        <f t="shared" si="7"/>
        <v>3985.1563180461671</v>
      </c>
      <c r="K36" s="1">
        <f t="shared" si="8"/>
        <v>637.62501088738679</v>
      </c>
      <c r="L36" s="1">
        <f t="shared" si="9"/>
        <v>637.62501088738679</v>
      </c>
      <c r="M36" s="1">
        <f t="shared" si="10"/>
        <v>7197.1300000000074</v>
      </c>
      <c r="N36" s="1">
        <f t="shared" si="11"/>
        <v>7197.1300000000074</v>
      </c>
      <c r="P36" s="1"/>
      <c r="S36"/>
    </row>
    <row r="37" spans="1:19" x14ac:dyDescent="0.25">
      <c r="A37">
        <f t="shared" si="0"/>
        <v>27</v>
      </c>
      <c r="B37" s="7">
        <f t="shared" si="1"/>
        <v>149851.77070699469</v>
      </c>
      <c r="C37" s="2">
        <v>27</v>
      </c>
      <c r="D37" s="1">
        <f t="shared" si="12"/>
        <v>149851.77070699469</v>
      </c>
      <c r="E37" s="1">
        <f t="shared" si="2"/>
        <v>149851.77070699469</v>
      </c>
      <c r="F37" s="1">
        <f t="shared" si="3"/>
        <v>2651.0888388036019</v>
      </c>
      <c r="G37" s="1">
        <f t="shared" si="4"/>
        <v>2651.0888388036019</v>
      </c>
      <c r="H37" s="1">
        <f t="shared" si="5"/>
        <v>2651.0888388036019</v>
      </c>
      <c r="I37" s="1">
        <f t="shared" si="6"/>
        <v>3919.001001031384</v>
      </c>
      <c r="J37" s="1">
        <f t="shared" si="7"/>
        <v>3919.001001031384</v>
      </c>
      <c r="K37" s="1">
        <f t="shared" si="8"/>
        <v>627.04016016502146</v>
      </c>
      <c r="L37" s="1">
        <f t="shared" si="9"/>
        <v>627.04016016502146</v>
      </c>
      <c r="M37" s="1">
        <f t="shared" si="10"/>
        <v>7197.1300000000074</v>
      </c>
      <c r="N37" s="1">
        <f t="shared" si="11"/>
        <v>7197.1300000000074</v>
      </c>
      <c r="P37" s="1"/>
      <c r="S37"/>
    </row>
    <row r="38" spans="1:19" x14ac:dyDescent="0.25">
      <c r="A38">
        <f t="shared" si="0"/>
        <v>28</v>
      </c>
      <c r="B38" s="7">
        <f t="shared" si="1"/>
        <v>147121.65411081602</v>
      </c>
      <c r="C38" s="2">
        <v>28</v>
      </c>
      <c r="D38" s="1">
        <f t="shared" si="12"/>
        <v>147121.65411081602</v>
      </c>
      <c r="E38" s="1">
        <f t="shared" si="2"/>
        <v>147121.65411081602</v>
      </c>
      <c r="F38" s="1">
        <f t="shared" si="3"/>
        <v>2730.1165961786714</v>
      </c>
      <c r="G38" s="1">
        <f t="shared" si="4"/>
        <v>2730.1165961786714</v>
      </c>
      <c r="H38" s="1">
        <f t="shared" si="5"/>
        <v>2730.1165961786714</v>
      </c>
      <c r="I38" s="1">
        <f t="shared" si="6"/>
        <v>3850.8736239839104</v>
      </c>
      <c r="J38" s="1">
        <f t="shared" si="7"/>
        <v>3850.8736239839104</v>
      </c>
      <c r="K38" s="1">
        <f t="shared" si="8"/>
        <v>616.13977983742564</v>
      </c>
      <c r="L38" s="1">
        <f t="shared" si="9"/>
        <v>616.13977983742564</v>
      </c>
      <c r="M38" s="1">
        <f t="shared" si="10"/>
        <v>7197.1300000000074</v>
      </c>
      <c r="N38" s="1">
        <f t="shared" si="11"/>
        <v>7197.1300000000074</v>
      </c>
      <c r="P38" s="1"/>
      <c r="S38"/>
    </row>
    <row r="39" spans="1:19" x14ac:dyDescent="0.25">
      <c r="A39">
        <f t="shared" si="0"/>
        <v>29</v>
      </c>
      <c r="B39" s="7">
        <f t="shared" si="1"/>
        <v>144310.1539756135</v>
      </c>
      <c r="C39" s="2">
        <v>29</v>
      </c>
      <c r="D39" s="1">
        <f t="shared" si="12"/>
        <v>144310.1539756135</v>
      </c>
      <c r="E39" s="1">
        <f t="shared" si="2"/>
        <v>144310.1539756135</v>
      </c>
      <c r="F39" s="1">
        <f t="shared" si="3"/>
        <v>2811.5001352025174</v>
      </c>
      <c r="G39" s="1">
        <f t="shared" si="4"/>
        <v>2811.5001352025174</v>
      </c>
      <c r="H39" s="1">
        <f t="shared" si="5"/>
        <v>2811.5001352025174</v>
      </c>
      <c r="I39" s="1">
        <f t="shared" si="6"/>
        <v>3780.7154006874912</v>
      </c>
      <c r="J39" s="1">
        <f t="shared" si="7"/>
        <v>3780.7154006874912</v>
      </c>
      <c r="K39" s="1">
        <f t="shared" si="8"/>
        <v>604.91446410999856</v>
      </c>
      <c r="L39" s="1">
        <f t="shared" si="9"/>
        <v>604.91446410999856</v>
      </c>
      <c r="M39" s="1">
        <f t="shared" si="10"/>
        <v>7197.1300000000074</v>
      </c>
      <c r="N39" s="1">
        <f t="shared" si="11"/>
        <v>7197.1300000000074</v>
      </c>
      <c r="P39" s="1"/>
      <c r="S39"/>
    </row>
    <row r="40" spans="1:19" x14ac:dyDescent="0.25">
      <c r="A40">
        <f t="shared" si="0"/>
        <v>30</v>
      </c>
      <c r="B40" s="7">
        <f t="shared" si="1"/>
        <v>141414.84429495456</v>
      </c>
      <c r="C40" s="2">
        <v>30</v>
      </c>
      <c r="D40" s="1">
        <f t="shared" si="12"/>
        <v>141414.84429495456</v>
      </c>
      <c r="E40" s="1">
        <f t="shared" si="2"/>
        <v>141414.84429495456</v>
      </c>
      <c r="F40" s="1">
        <f t="shared" si="3"/>
        <v>2895.3096806589524</v>
      </c>
      <c r="G40" s="1">
        <f t="shared" si="4"/>
        <v>2895.3096806589524</v>
      </c>
      <c r="H40" s="1">
        <f t="shared" si="5"/>
        <v>2895.3096806589524</v>
      </c>
      <c r="I40" s="1">
        <f t="shared" si="6"/>
        <v>3708.4657925353922</v>
      </c>
      <c r="J40" s="1">
        <f t="shared" si="7"/>
        <v>3708.4657925353922</v>
      </c>
      <c r="K40" s="1">
        <f t="shared" si="8"/>
        <v>593.35452680566277</v>
      </c>
      <c r="L40" s="1">
        <f t="shared" si="9"/>
        <v>593.35452680566277</v>
      </c>
      <c r="M40" s="1">
        <f t="shared" si="10"/>
        <v>7197.1300000000074</v>
      </c>
      <c r="N40" s="1">
        <f t="shared" si="11"/>
        <v>7197.1300000000074</v>
      </c>
      <c r="P40" s="1"/>
      <c r="S40"/>
    </row>
    <row r="41" spans="1:19" x14ac:dyDescent="0.25">
      <c r="A41">
        <f t="shared" si="0"/>
        <v>31</v>
      </c>
      <c r="B41" s="7">
        <f t="shared" si="1"/>
        <v>138433.22674425377</v>
      </c>
      <c r="C41" s="2">
        <v>31</v>
      </c>
      <c r="D41" s="1">
        <f t="shared" si="12"/>
        <v>138433.22674425377</v>
      </c>
      <c r="E41" s="1">
        <f t="shared" si="2"/>
        <v>138433.22674425377</v>
      </c>
      <c r="F41" s="1">
        <f t="shared" si="3"/>
        <v>2981.6175507007811</v>
      </c>
      <c r="G41" s="1">
        <f t="shared" si="4"/>
        <v>2981.6175507007811</v>
      </c>
      <c r="H41" s="1">
        <f t="shared" si="5"/>
        <v>2981.6175507007811</v>
      </c>
      <c r="I41" s="1">
        <f t="shared" si="6"/>
        <v>3634.0624562924363</v>
      </c>
      <c r="J41" s="1">
        <f t="shared" si="7"/>
        <v>3634.0624562924363</v>
      </c>
      <c r="K41" s="1">
        <f t="shared" si="8"/>
        <v>581.44999300678978</v>
      </c>
      <c r="L41" s="1">
        <f t="shared" si="9"/>
        <v>581.44999300678978</v>
      </c>
      <c r="M41" s="1">
        <f t="shared" si="10"/>
        <v>7197.1300000000074</v>
      </c>
      <c r="N41" s="1">
        <f t="shared" si="11"/>
        <v>7197.1300000000074</v>
      </c>
      <c r="P41" s="1"/>
      <c r="S41"/>
    </row>
    <row r="42" spans="1:19" x14ac:dyDescent="0.25">
      <c r="A42">
        <f t="shared" ref="A42:A70" si="13">IF(C42&lt;=$R$9,C42,"")</f>
        <v>32</v>
      </c>
      <c r="B42" s="7">
        <f t="shared" si="1"/>
        <v>135362.72852500158</v>
      </c>
      <c r="C42" s="2">
        <v>32</v>
      </c>
      <c r="D42" s="1">
        <f t="shared" si="12"/>
        <v>135362.72852500158</v>
      </c>
      <c r="E42" s="1">
        <f t="shared" si="2"/>
        <v>135362.72852500158</v>
      </c>
      <c r="F42" s="1">
        <f t="shared" si="3"/>
        <v>3070.4982192521852</v>
      </c>
      <c r="G42" s="1">
        <f t="shared" si="4"/>
        <v>3070.4982192521852</v>
      </c>
      <c r="H42" s="1">
        <f t="shared" si="5"/>
        <v>3070.4982192521852</v>
      </c>
      <c r="I42" s="1">
        <f t="shared" si="6"/>
        <v>3557.4411902998468</v>
      </c>
      <c r="J42" s="1">
        <f t="shared" si="7"/>
        <v>3557.4411902998468</v>
      </c>
      <c r="K42" s="1">
        <f t="shared" si="8"/>
        <v>569.19059044797552</v>
      </c>
      <c r="L42" s="1">
        <f t="shared" si="9"/>
        <v>569.19059044797552</v>
      </c>
      <c r="M42" s="1">
        <f t="shared" si="10"/>
        <v>7197.1300000000074</v>
      </c>
      <c r="N42" s="1">
        <f t="shared" si="11"/>
        <v>7197.1300000000074</v>
      </c>
      <c r="P42" s="1"/>
      <c r="S42"/>
    </row>
    <row r="43" spans="1:19" x14ac:dyDescent="0.25">
      <c r="A43">
        <f t="shared" si="13"/>
        <v>33</v>
      </c>
      <c r="B43" s="7">
        <f t="shared" si="1"/>
        <v>132200.7001447303</v>
      </c>
      <c r="C43" s="2">
        <v>33</v>
      </c>
      <c r="D43" s="1">
        <f t="shared" si="12"/>
        <v>132200.7001447303</v>
      </c>
      <c r="E43" s="1">
        <f t="shared" si="2"/>
        <v>132200.7001447303</v>
      </c>
      <c r="F43" s="1">
        <f t="shared" ref="F43:F70" si="14">IFERROR(IF(A43&lt;$R$9,IFERROR(IF(H43&gt;=0,N43-J43-L43,""),""),IF(A43=$R$9,D42,"")),"")</f>
        <v>3162.0283802712884</v>
      </c>
      <c r="G43" s="1">
        <f t="shared" si="4"/>
        <v>3162.0283802712884</v>
      </c>
      <c r="H43" s="1">
        <f t="shared" si="5"/>
        <v>3162.0283802712884</v>
      </c>
      <c r="I43" s="1">
        <f t="shared" si="6"/>
        <v>3478.5358790764817</v>
      </c>
      <c r="J43" s="1">
        <f t="shared" si="7"/>
        <v>3478.5358790764817</v>
      </c>
      <c r="K43" s="1">
        <f t="shared" si="8"/>
        <v>556.56574065223708</v>
      </c>
      <c r="L43" s="1">
        <f t="shared" si="9"/>
        <v>556.56574065223708</v>
      </c>
      <c r="M43" s="1">
        <f t="shared" ref="M43:M70" si="15">IFERROR(IF(A43&lt;$R$9,N43,F43+I43+K43),"")</f>
        <v>7197.1300000000074</v>
      </c>
      <c r="N43" s="1">
        <f t="shared" si="11"/>
        <v>7197.1300000000074</v>
      </c>
      <c r="P43" s="1"/>
      <c r="S43"/>
    </row>
    <row r="44" spans="1:19" x14ac:dyDescent="0.25">
      <c r="A44">
        <f t="shared" si="13"/>
        <v>34</v>
      </c>
      <c r="B44" s="7">
        <f t="shared" si="1"/>
        <v>128944.41313080194</v>
      </c>
      <c r="C44" s="2">
        <v>34</v>
      </c>
      <c r="D44" s="1">
        <f t="shared" si="12"/>
        <v>128944.41313080194</v>
      </c>
      <c r="E44" s="1">
        <f t="shared" si="2"/>
        <v>128944.41313080194</v>
      </c>
      <c r="F44" s="1">
        <f t="shared" si="14"/>
        <v>3256.2870139283682</v>
      </c>
      <c r="G44" s="1">
        <f t="shared" si="4"/>
        <v>3256.2870139283682</v>
      </c>
      <c r="H44" s="1">
        <f t="shared" si="5"/>
        <v>3256.2870139283682</v>
      </c>
      <c r="I44" s="1">
        <f t="shared" si="6"/>
        <v>3397.2784362686543</v>
      </c>
      <c r="J44" s="1">
        <f t="shared" si="7"/>
        <v>3397.2784362686543</v>
      </c>
      <c r="K44" s="1">
        <f t="shared" si="8"/>
        <v>543.56454980298474</v>
      </c>
      <c r="L44" s="1">
        <f t="shared" si="9"/>
        <v>543.56454980298474</v>
      </c>
      <c r="M44" s="1">
        <f t="shared" si="15"/>
        <v>7197.1300000000074</v>
      </c>
      <c r="N44" s="1">
        <f t="shared" si="11"/>
        <v>7197.1300000000074</v>
      </c>
      <c r="P44" s="1"/>
      <c r="S44"/>
    </row>
    <row r="45" spans="1:19" x14ac:dyDescent="0.25">
      <c r="A45">
        <f t="shared" si="13"/>
        <v>35</v>
      </c>
      <c r="B45" s="7">
        <f t="shared" si="1"/>
        <v>125591.05767604514</v>
      </c>
      <c r="C45" s="2">
        <v>35</v>
      </c>
      <c r="D45" s="1">
        <f t="shared" si="12"/>
        <v>125591.05767604514</v>
      </c>
      <c r="E45" s="1">
        <f t="shared" si="2"/>
        <v>125591.05767604514</v>
      </c>
      <c r="F45" s="1">
        <f t="shared" si="14"/>
        <v>3353.3554547567983</v>
      </c>
      <c r="G45" s="1">
        <f t="shared" si="4"/>
        <v>3353.3554547567983</v>
      </c>
      <c r="H45" s="1">
        <f t="shared" si="5"/>
        <v>3353.3554547567983</v>
      </c>
      <c r="I45" s="1">
        <f t="shared" si="6"/>
        <v>3313.5987458993181</v>
      </c>
      <c r="J45" s="1">
        <f t="shared" si="7"/>
        <v>3313.5987458993181</v>
      </c>
      <c r="K45" s="1">
        <f t="shared" si="8"/>
        <v>530.17579934389096</v>
      </c>
      <c r="L45" s="1">
        <f t="shared" si="9"/>
        <v>530.17579934389096</v>
      </c>
      <c r="M45" s="1">
        <f t="shared" si="15"/>
        <v>7197.1300000000074</v>
      </c>
      <c r="N45" s="1">
        <f t="shared" si="11"/>
        <v>7197.1300000000074</v>
      </c>
      <c r="P45" s="1"/>
      <c r="S45"/>
    </row>
    <row r="46" spans="1:19" x14ac:dyDescent="0.25">
      <c r="A46">
        <f t="shared" si="13"/>
        <v>36</v>
      </c>
      <c r="B46" s="7">
        <f t="shared" si="1"/>
        <v>122137.74021420958</v>
      </c>
      <c r="C46" s="2">
        <v>36</v>
      </c>
      <c r="D46" s="1">
        <f t="shared" si="12"/>
        <v>122137.74021420958</v>
      </c>
      <c r="E46" s="1">
        <f t="shared" si="2"/>
        <v>122137.74021420958</v>
      </c>
      <c r="F46" s="1">
        <f t="shared" si="14"/>
        <v>3453.3174618355497</v>
      </c>
      <c r="G46" s="1">
        <f t="shared" si="4"/>
        <v>3453.3174618355497</v>
      </c>
      <c r="H46" s="1">
        <f t="shared" si="5"/>
        <v>3453.3174618355497</v>
      </c>
      <c r="I46" s="1">
        <f t="shared" si="6"/>
        <v>3227.4246018659119</v>
      </c>
      <c r="J46" s="1">
        <f t="shared" si="7"/>
        <v>3227.4246018659119</v>
      </c>
      <c r="K46" s="1">
        <f>IFERROR(IF(L46&gt;=0,I46*16%,""),"")</f>
        <v>516.38793629854592</v>
      </c>
      <c r="L46" s="1">
        <f t="shared" si="9"/>
        <v>516.38793629854592</v>
      </c>
      <c r="M46" s="1">
        <f t="shared" si="15"/>
        <v>7197.1300000000074</v>
      </c>
      <c r="N46" s="1">
        <f t="shared" si="11"/>
        <v>7197.1300000000074</v>
      </c>
      <c r="P46" s="1"/>
      <c r="S46"/>
    </row>
    <row r="47" spans="1:19" x14ac:dyDescent="0.25">
      <c r="A47">
        <f t="shared" si="13"/>
        <v>37</v>
      </c>
      <c r="B47" s="7">
        <f t="shared" si="1"/>
        <v>118581.48092314579</v>
      </c>
      <c r="C47" s="2">
        <v>37</v>
      </c>
      <c r="D47" s="1">
        <f t="shared" si="12"/>
        <v>118581.48092314579</v>
      </c>
      <c r="E47" s="1">
        <f t="shared" si="2"/>
        <v>118581.48092314579</v>
      </c>
      <c r="F47" s="1">
        <f t="shared" si="14"/>
        <v>3556.2592910637954</v>
      </c>
      <c r="G47" s="1">
        <f t="shared" si="4"/>
        <v>3556.2592910637954</v>
      </c>
      <c r="H47" s="1">
        <f t="shared" si="5"/>
        <v>3556.2592910637954</v>
      </c>
      <c r="I47" s="1">
        <f t="shared" si="6"/>
        <v>3138.6816456346655</v>
      </c>
      <c r="J47" s="1">
        <f t="shared" si="7"/>
        <v>3138.6816456346655</v>
      </c>
      <c r="K47" s="1">
        <f t="shared" si="8"/>
        <v>502.18906330154647</v>
      </c>
      <c r="L47" s="1">
        <f t="shared" si="9"/>
        <v>502.18906330154647</v>
      </c>
      <c r="M47" s="1">
        <f t="shared" si="15"/>
        <v>7197.1300000000074</v>
      </c>
      <c r="N47" s="1">
        <f t="shared" si="11"/>
        <v>7197.1300000000074</v>
      </c>
      <c r="S47"/>
    </row>
    <row r="48" spans="1:19" x14ac:dyDescent="0.25">
      <c r="A48">
        <f t="shared" si="13"/>
        <v>38</v>
      </c>
      <c r="B48" s="7">
        <f t="shared" si="1"/>
        <v>114919.21115355581</v>
      </c>
      <c r="C48" s="2">
        <v>38</v>
      </c>
      <c r="D48" s="1">
        <f t="shared" si="12"/>
        <v>114919.21115355581</v>
      </c>
      <c r="E48" s="1">
        <f t="shared" si="2"/>
        <v>114919.21115355581</v>
      </c>
      <c r="F48" s="1">
        <f t="shared" si="14"/>
        <v>3662.2697695899901</v>
      </c>
      <c r="G48" s="1">
        <f t="shared" si="4"/>
        <v>3662.2697695899901</v>
      </c>
      <c r="H48" s="1">
        <f t="shared" si="5"/>
        <v>3662.2697695899901</v>
      </c>
      <c r="I48" s="1">
        <f t="shared" si="6"/>
        <v>3047.2933020776013</v>
      </c>
      <c r="J48" s="1">
        <f t="shared" si="7"/>
        <v>3047.2933020776013</v>
      </c>
      <c r="K48" s="1">
        <f t="shared" si="8"/>
        <v>487.56692833241624</v>
      </c>
      <c r="L48" s="1">
        <f t="shared" si="9"/>
        <v>487.56692833241624</v>
      </c>
      <c r="M48" s="1">
        <f t="shared" si="15"/>
        <v>7197.1300000000074</v>
      </c>
      <c r="N48" s="1">
        <f t="shared" si="11"/>
        <v>7197.1300000000074</v>
      </c>
      <c r="S48"/>
    </row>
    <row r="49" spans="1:19" x14ac:dyDescent="0.25">
      <c r="A49">
        <f t="shared" si="13"/>
        <v>39</v>
      </c>
      <c r="B49" s="7">
        <f t="shared" si="1"/>
        <v>111147.77078109616</v>
      </c>
      <c r="C49" s="2">
        <v>39</v>
      </c>
      <c r="D49" s="1">
        <f t="shared" si="12"/>
        <v>111147.77078109616</v>
      </c>
      <c r="E49" s="1">
        <f t="shared" si="2"/>
        <v>111147.77078109616</v>
      </c>
      <c r="F49" s="1">
        <f t="shared" si="14"/>
        <v>3771.4403724596468</v>
      </c>
      <c r="G49" s="1">
        <f t="shared" si="4"/>
        <v>3771.4403724596468</v>
      </c>
      <c r="H49" s="1">
        <f t="shared" si="5"/>
        <v>3771.4403724596468</v>
      </c>
      <c r="I49" s="1">
        <f t="shared" si="6"/>
        <v>2953.1807133968628</v>
      </c>
      <c r="J49" s="1">
        <f t="shared" si="7"/>
        <v>2953.1807133968628</v>
      </c>
      <c r="K49" s="1">
        <f t="shared" si="8"/>
        <v>472.50891414349803</v>
      </c>
      <c r="L49" s="1">
        <f t="shared" si="9"/>
        <v>472.50891414349803</v>
      </c>
      <c r="M49" s="1">
        <f t="shared" si="15"/>
        <v>7197.1300000000074</v>
      </c>
      <c r="N49" s="1">
        <f t="shared" si="11"/>
        <v>7197.1300000000074</v>
      </c>
      <c r="S49"/>
    </row>
    <row r="50" spans="1:19" x14ac:dyDescent="0.25">
      <c r="A50">
        <f t="shared" si="13"/>
        <v>40</v>
      </c>
      <c r="B50" s="7">
        <f t="shared" si="1"/>
        <v>107263.90547954821</v>
      </c>
      <c r="C50" s="2">
        <v>40</v>
      </c>
      <c r="D50" s="1">
        <f t="shared" si="12"/>
        <v>107263.90547954821</v>
      </c>
      <c r="E50" s="1">
        <f t="shared" si="2"/>
        <v>107263.90547954821</v>
      </c>
      <c r="F50" s="1">
        <f t="shared" si="14"/>
        <v>3883.8653015479476</v>
      </c>
      <c r="G50" s="1">
        <f t="shared" si="4"/>
        <v>3883.8653015479476</v>
      </c>
      <c r="H50" s="1">
        <f t="shared" si="5"/>
        <v>3883.8653015479476</v>
      </c>
      <c r="I50" s="1">
        <f t="shared" si="6"/>
        <v>2856.262671079362</v>
      </c>
      <c r="J50" s="1">
        <f t="shared" si="7"/>
        <v>2856.262671079362</v>
      </c>
      <c r="K50" s="1">
        <f t="shared" si="8"/>
        <v>457.00202737269791</v>
      </c>
      <c r="L50" s="1">
        <f t="shared" si="9"/>
        <v>457.00202737269791</v>
      </c>
      <c r="M50" s="1">
        <f t="shared" si="15"/>
        <v>7197.1300000000074</v>
      </c>
      <c r="N50" s="1">
        <f t="shared" si="11"/>
        <v>7197.1300000000074</v>
      </c>
      <c r="S50"/>
    </row>
    <row r="51" spans="1:19" x14ac:dyDescent="0.25">
      <c r="A51">
        <f t="shared" si="13"/>
        <v>41</v>
      </c>
      <c r="B51" s="7">
        <f t="shared" si="1"/>
        <v>103264.26391270291</v>
      </c>
      <c r="C51" s="2">
        <v>41</v>
      </c>
      <c r="D51" s="1">
        <f t="shared" si="12"/>
        <v>103264.26391270291</v>
      </c>
      <c r="E51" s="1">
        <f t="shared" si="2"/>
        <v>103264.26391270291</v>
      </c>
      <c r="F51" s="1">
        <f t="shared" si="14"/>
        <v>3999.6415668453014</v>
      </c>
      <c r="G51" s="1">
        <f t="shared" si="4"/>
        <v>3999.6415668453014</v>
      </c>
      <c r="H51" s="1">
        <f t="shared" si="5"/>
        <v>3999.6415668453014</v>
      </c>
      <c r="I51" s="1">
        <f t="shared" si="6"/>
        <v>2756.4555458230225</v>
      </c>
      <c r="J51" s="1">
        <f t="shared" si="7"/>
        <v>2756.4555458230225</v>
      </c>
      <c r="K51" s="1">
        <f t="shared" si="8"/>
        <v>441.03288733168358</v>
      </c>
      <c r="L51" s="1">
        <f t="shared" si="9"/>
        <v>441.03288733168358</v>
      </c>
      <c r="M51" s="1">
        <f t="shared" si="15"/>
        <v>7197.1300000000074</v>
      </c>
      <c r="N51" s="1">
        <f t="shared" si="11"/>
        <v>7197.1300000000074</v>
      </c>
      <c r="S51"/>
    </row>
    <row r="52" spans="1:19" x14ac:dyDescent="0.25">
      <c r="A52">
        <f t="shared" si="13"/>
        <v>42</v>
      </c>
      <c r="B52" s="7">
        <f t="shared" si="1"/>
        <v>99145.394842536916</v>
      </c>
      <c r="C52" s="2">
        <v>42</v>
      </c>
      <c r="D52" s="1">
        <f t="shared" si="12"/>
        <v>99145.394842536916</v>
      </c>
      <c r="E52" s="1">
        <f t="shared" si="2"/>
        <v>99145.394842536916</v>
      </c>
      <c r="F52" s="1">
        <f t="shared" si="14"/>
        <v>4118.869070165988</v>
      </c>
      <c r="G52" s="1">
        <f t="shared" si="4"/>
        <v>4118.869070165988</v>
      </c>
      <c r="H52" s="1">
        <f t="shared" si="5"/>
        <v>4118.869070165988</v>
      </c>
      <c r="I52" s="1">
        <f t="shared" si="6"/>
        <v>2653.673215374155</v>
      </c>
      <c r="J52" s="1">
        <f t="shared" si="7"/>
        <v>2653.673215374155</v>
      </c>
      <c r="K52" s="1">
        <f t="shared" si="8"/>
        <v>424.5877144598648</v>
      </c>
      <c r="L52" s="1">
        <f t="shared" si="9"/>
        <v>424.5877144598648</v>
      </c>
      <c r="M52" s="1">
        <f t="shared" si="15"/>
        <v>7197.1300000000074</v>
      </c>
      <c r="N52" s="1">
        <f t="shared" si="11"/>
        <v>7197.1300000000074</v>
      </c>
      <c r="S52"/>
    </row>
    <row r="53" spans="1:19" x14ac:dyDescent="0.25">
      <c r="A53">
        <f t="shared" si="13"/>
        <v>43</v>
      </c>
      <c r="B53" s="7">
        <f t="shared" si="1"/>
        <v>94903.744151184801</v>
      </c>
      <c r="C53" s="2">
        <v>43</v>
      </c>
      <c r="D53" s="1">
        <f t="shared" si="12"/>
        <v>94903.744151184801</v>
      </c>
      <c r="E53" s="1">
        <f t="shared" si="2"/>
        <v>94903.744151184801</v>
      </c>
      <c r="F53" s="1">
        <f t="shared" si="14"/>
        <v>4241.6506913521143</v>
      </c>
      <c r="G53" s="1">
        <f t="shared" si="4"/>
        <v>4241.6506913521143</v>
      </c>
      <c r="H53" s="1">
        <f t="shared" si="5"/>
        <v>4241.6506913521143</v>
      </c>
      <c r="I53" s="1">
        <f t="shared" si="6"/>
        <v>2547.8269902137004</v>
      </c>
      <c r="J53" s="1">
        <f t="shared" si="7"/>
        <v>2547.8269902137004</v>
      </c>
      <c r="K53" s="1">
        <f t="shared" si="8"/>
        <v>407.65231843419207</v>
      </c>
      <c r="L53" s="1">
        <f t="shared" si="9"/>
        <v>407.65231843419207</v>
      </c>
      <c r="M53" s="1">
        <f t="shared" si="15"/>
        <v>7197.1300000000074</v>
      </c>
      <c r="N53" s="1">
        <f t="shared" si="11"/>
        <v>7197.1300000000074</v>
      </c>
      <c r="S53"/>
    </row>
    <row r="54" spans="1:19" x14ac:dyDescent="0.25">
      <c r="A54">
        <f t="shared" si="13"/>
        <v>44</v>
      </c>
      <c r="B54" s="7">
        <f t="shared" si="1"/>
        <v>90535.651774137514</v>
      </c>
      <c r="C54" s="2">
        <v>44</v>
      </c>
      <c r="D54" s="1">
        <f t="shared" si="12"/>
        <v>90535.651774137514</v>
      </c>
      <c r="E54" s="1">
        <f t="shared" si="2"/>
        <v>90535.651774137514</v>
      </c>
      <c r="F54" s="1">
        <f t="shared" si="14"/>
        <v>4368.0923770472809</v>
      </c>
      <c r="G54" s="1">
        <f t="shared" si="4"/>
        <v>4368.0923770472809</v>
      </c>
      <c r="H54" s="1">
        <f t="shared" si="5"/>
        <v>4368.0923770472809</v>
      </c>
      <c r="I54" s="1">
        <f t="shared" si="6"/>
        <v>2438.8255370282122</v>
      </c>
      <c r="J54" s="1">
        <f t="shared" si="7"/>
        <v>2438.8255370282122</v>
      </c>
      <c r="K54" s="1">
        <f t="shared" si="8"/>
        <v>390.21208592451399</v>
      </c>
      <c r="L54" s="1">
        <f t="shared" si="9"/>
        <v>390.21208592451399</v>
      </c>
      <c r="M54" s="1">
        <f t="shared" si="15"/>
        <v>7197.1300000000074</v>
      </c>
      <c r="N54" s="1">
        <f t="shared" si="11"/>
        <v>7197.1300000000074</v>
      </c>
      <c r="S54"/>
    </row>
    <row r="55" spans="1:19" x14ac:dyDescent="0.25">
      <c r="A55">
        <f t="shared" si="13"/>
        <v>45</v>
      </c>
      <c r="B55" s="7">
        <f t="shared" si="1"/>
        <v>86037.348542020976</v>
      </c>
      <c r="C55" s="2">
        <v>45</v>
      </c>
      <c r="D55" s="1">
        <f t="shared" si="12"/>
        <v>86037.348542020976</v>
      </c>
      <c r="E55" s="1">
        <f t="shared" si="2"/>
        <v>86037.348542020976</v>
      </c>
      <c r="F55" s="1">
        <f t="shared" si="14"/>
        <v>4498.3032321165383</v>
      </c>
      <c r="G55" s="1">
        <f t="shared" si="4"/>
        <v>4498.3032321165383</v>
      </c>
      <c r="H55" s="1">
        <f t="shared" si="5"/>
        <v>4498.3032321165383</v>
      </c>
      <c r="I55" s="1">
        <f t="shared" si="6"/>
        <v>2326.5747998995425</v>
      </c>
      <c r="J55" s="1">
        <f t="shared" si="7"/>
        <v>2326.5747998995425</v>
      </c>
      <c r="K55" s="1">
        <f t="shared" si="8"/>
        <v>372.25196798392682</v>
      </c>
      <c r="L55" s="1">
        <f t="shared" si="9"/>
        <v>372.25196798392682</v>
      </c>
      <c r="M55" s="1">
        <f t="shared" si="15"/>
        <v>7197.1300000000074</v>
      </c>
      <c r="N55" s="1">
        <f t="shared" si="11"/>
        <v>7197.1300000000074</v>
      </c>
      <c r="S55"/>
    </row>
    <row r="56" spans="1:19" x14ac:dyDescent="0.25">
      <c r="A56">
        <f t="shared" si="13"/>
        <v>46</v>
      </c>
      <c r="B56" s="7">
        <f t="shared" si="1"/>
        <v>81404.952928229439</v>
      </c>
      <c r="C56" s="2">
        <v>46</v>
      </c>
      <c r="D56" s="1">
        <f t="shared" si="12"/>
        <v>81404.952928229439</v>
      </c>
      <c r="E56" s="1">
        <f t="shared" si="2"/>
        <v>81404.952928229439</v>
      </c>
      <c r="F56" s="1">
        <f t="shared" si="14"/>
        <v>4632.3956137915411</v>
      </c>
      <c r="G56" s="1">
        <f t="shared" si="4"/>
        <v>4632.3956137915411</v>
      </c>
      <c r="H56" s="1">
        <f t="shared" si="5"/>
        <v>4632.3956137915411</v>
      </c>
      <c r="I56" s="1">
        <f t="shared" si="6"/>
        <v>2210.9779191452294</v>
      </c>
      <c r="J56" s="1">
        <f t="shared" si="7"/>
        <v>2210.9779191452294</v>
      </c>
      <c r="K56" s="1">
        <f t="shared" si="8"/>
        <v>353.7564670632367</v>
      </c>
      <c r="L56" s="1">
        <f t="shared" si="9"/>
        <v>353.7564670632367</v>
      </c>
      <c r="M56" s="1">
        <f t="shared" si="15"/>
        <v>7197.1300000000074</v>
      </c>
      <c r="N56" s="1">
        <f t="shared" si="11"/>
        <v>7197.1300000000074</v>
      </c>
      <c r="S56"/>
    </row>
    <row r="57" spans="1:19" x14ac:dyDescent="0.25">
      <c r="A57">
        <f t="shared" si="13"/>
        <v>47</v>
      </c>
      <c r="B57" s="7">
        <f t="shared" si="1"/>
        <v>76634.46769960731</v>
      </c>
      <c r="C57" s="2">
        <v>47</v>
      </c>
      <c r="D57" s="1">
        <f t="shared" si="12"/>
        <v>76634.46769960731</v>
      </c>
      <c r="E57" s="1">
        <f t="shared" si="2"/>
        <v>76634.46769960731</v>
      </c>
      <c r="F57" s="1">
        <f t="shared" si="14"/>
        <v>4770.4852286221258</v>
      </c>
      <c r="G57" s="1">
        <f t="shared" si="4"/>
        <v>4770.4852286221258</v>
      </c>
      <c r="H57" s="1">
        <f t="shared" si="5"/>
        <v>4770.4852286221258</v>
      </c>
      <c r="I57" s="1">
        <f t="shared" si="6"/>
        <v>2091.935147739553</v>
      </c>
      <c r="J57" s="1">
        <f t="shared" si="7"/>
        <v>2091.935147739553</v>
      </c>
      <c r="K57" s="1">
        <f t="shared" si="8"/>
        <v>334.70962363832848</v>
      </c>
      <c r="L57" s="1">
        <f t="shared" si="9"/>
        <v>334.70962363832848</v>
      </c>
      <c r="M57" s="1">
        <f t="shared" si="15"/>
        <v>7197.1300000000074</v>
      </c>
      <c r="N57" s="1">
        <f t="shared" si="11"/>
        <v>7197.1300000000074</v>
      </c>
      <c r="S57"/>
    </row>
    <row r="58" spans="1:19" x14ac:dyDescent="0.25">
      <c r="A58">
        <f t="shared" si="13"/>
        <v>48</v>
      </c>
      <c r="B58" s="7">
        <f t="shared" si="1"/>
        <v>71721.776467289339</v>
      </c>
      <c r="C58" s="2">
        <v>48</v>
      </c>
      <c r="D58" s="1">
        <f t="shared" si="12"/>
        <v>71721.776467289339</v>
      </c>
      <c r="E58" s="1">
        <f t="shared" si="2"/>
        <v>71721.776467289339</v>
      </c>
      <c r="F58" s="1">
        <f t="shared" si="14"/>
        <v>4912.691232317964</v>
      </c>
      <c r="G58" s="1">
        <f t="shared" si="4"/>
        <v>4912.691232317964</v>
      </c>
      <c r="H58" s="1">
        <f t="shared" si="5"/>
        <v>4912.691232317964</v>
      </c>
      <c r="I58" s="1">
        <f t="shared" si="6"/>
        <v>1969.343765243141</v>
      </c>
      <c r="J58" s="1">
        <f t="shared" si="7"/>
        <v>1969.343765243141</v>
      </c>
      <c r="K58" s="1">
        <f>IFERROR(IF(L58&gt;=0,I58*16%,""),"")</f>
        <v>315.09500243890255</v>
      </c>
      <c r="L58" s="1">
        <f t="shared" si="9"/>
        <v>315.09500243890255</v>
      </c>
      <c r="M58" s="1">
        <f t="shared" si="15"/>
        <v>7197.1300000000074</v>
      </c>
      <c r="N58" s="1">
        <f t="shared" si="11"/>
        <v>7197.1300000000074</v>
      </c>
      <c r="S58"/>
    </row>
    <row r="59" spans="1:19" x14ac:dyDescent="0.25">
      <c r="A59">
        <f t="shared" si="13"/>
        <v>49</v>
      </c>
      <c r="B59" s="7">
        <f t="shared" si="1"/>
        <v>66662.640134722882</v>
      </c>
      <c r="C59" s="2">
        <v>49</v>
      </c>
      <c r="D59" s="1">
        <f t="shared" si="12"/>
        <v>66662.640134722882</v>
      </c>
      <c r="E59" s="1">
        <f t="shared" si="2"/>
        <v>66662.640134722882</v>
      </c>
      <c r="F59" s="1">
        <f t="shared" si="14"/>
        <v>5059.1363325664561</v>
      </c>
      <c r="G59" s="1">
        <f t="shared" si="4"/>
        <v>5059.1363325664561</v>
      </c>
      <c r="H59" s="1">
        <f t="shared" si="5"/>
        <v>5059.1363325664561</v>
      </c>
      <c r="I59" s="1">
        <f t="shared" si="6"/>
        <v>1843.0979891668544</v>
      </c>
      <c r="J59" s="1">
        <f t="shared" si="7"/>
        <v>1843.0979891668544</v>
      </c>
      <c r="K59" s="1">
        <f t="shared" si="8"/>
        <v>294.89567826669673</v>
      </c>
      <c r="L59" s="1">
        <f t="shared" si="9"/>
        <v>294.89567826669673</v>
      </c>
      <c r="M59" s="1">
        <f t="shared" si="15"/>
        <v>7197.1300000000074</v>
      </c>
      <c r="N59" s="1">
        <f t="shared" si="11"/>
        <v>7197.1300000000074</v>
      </c>
      <c r="S59"/>
    </row>
    <row r="60" spans="1:19" x14ac:dyDescent="0.25">
      <c r="A60">
        <f t="shared" si="13"/>
        <v>50</v>
      </c>
      <c r="B60" s="7">
        <f t="shared" si="1"/>
        <v>61452.693239807304</v>
      </c>
      <c r="C60" s="2">
        <v>50</v>
      </c>
      <c r="D60" s="1">
        <f t="shared" si="12"/>
        <v>61452.693239807304</v>
      </c>
      <c r="E60" s="1">
        <f t="shared" si="2"/>
        <v>61452.693239807304</v>
      </c>
      <c r="F60" s="1">
        <f t="shared" si="14"/>
        <v>5209.9468949155807</v>
      </c>
      <c r="G60" s="1">
        <f t="shared" si="4"/>
        <v>5209.9468949155807</v>
      </c>
      <c r="H60" s="1">
        <f t="shared" si="5"/>
        <v>5209.9468949155807</v>
      </c>
      <c r="I60" s="1">
        <f t="shared" si="6"/>
        <v>1713.0888836934714</v>
      </c>
      <c r="J60" s="1">
        <f t="shared" si="7"/>
        <v>1713.0888836934714</v>
      </c>
      <c r="K60" s="1">
        <f t="shared" si="8"/>
        <v>274.09422139095545</v>
      </c>
      <c r="L60" s="1">
        <f t="shared" si="9"/>
        <v>274.09422139095545</v>
      </c>
      <c r="M60" s="1">
        <f t="shared" si="15"/>
        <v>7197.1300000000074</v>
      </c>
      <c r="N60" s="1">
        <f t="shared" si="11"/>
        <v>7197.1300000000074</v>
      </c>
      <c r="S60"/>
    </row>
    <row r="61" spans="1:19" x14ac:dyDescent="0.25">
      <c r="A61">
        <f t="shared" si="13"/>
        <v>51</v>
      </c>
      <c r="B61" s="7">
        <f t="shared" si="1"/>
        <v>56087.440187994245</v>
      </c>
      <c r="C61" s="2">
        <v>51</v>
      </c>
      <c r="D61" s="1">
        <f t="shared" si="12"/>
        <v>56087.440187994245</v>
      </c>
      <c r="E61" s="1">
        <f t="shared" si="2"/>
        <v>56087.440187994245</v>
      </c>
      <c r="F61" s="1">
        <f t="shared" si="14"/>
        <v>5365.253051813057</v>
      </c>
      <c r="G61" s="1">
        <f t="shared" si="4"/>
        <v>5365.253051813057</v>
      </c>
      <c r="H61" s="1">
        <f t="shared" si="5"/>
        <v>5365.253051813057</v>
      </c>
      <c r="I61" s="1">
        <f t="shared" si="6"/>
        <v>1579.2042656784054</v>
      </c>
      <c r="J61" s="1">
        <f t="shared" si="7"/>
        <v>1579.2042656784054</v>
      </c>
      <c r="K61" s="1">
        <f t="shared" si="8"/>
        <v>252.67268250854485</v>
      </c>
      <c r="L61" s="1">
        <f t="shared" si="9"/>
        <v>252.67268250854485</v>
      </c>
      <c r="M61" s="1">
        <f t="shared" si="15"/>
        <v>7197.1300000000074</v>
      </c>
      <c r="N61" s="1">
        <f t="shared" si="11"/>
        <v>7197.1300000000074</v>
      </c>
      <c r="S61"/>
    </row>
    <row r="62" spans="1:19" x14ac:dyDescent="0.25">
      <c r="A62">
        <f t="shared" si="13"/>
        <v>52</v>
      </c>
      <c r="B62" s="7">
        <f t="shared" si="1"/>
        <v>50562.251373098319</v>
      </c>
      <c r="C62" s="2">
        <v>52</v>
      </c>
      <c r="D62" s="1">
        <f t="shared" si="12"/>
        <v>50562.251373098319</v>
      </c>
      <c r="E62" s="1">
        <f t="shared" si="2"/>
        <v>50562.251373098319</v>
      </c>
      <c r="F62" s="1">
        <f t="shared" si="14"/>
        <v>5525.188814895926</v>
      </c>
      <c r="G62" s="1">
        <f t="shared" si="4"/>
        <v>5525.188814895926</v>
      </c>
      <c r="H62" s="1">
        <f t="shared" si="5"/>
        <v>5525.188814895926</v>
      </c>
      <c r="I62" s="1">
        <f t="shared" si="6"/>
        <v>1441.3286078483461</v>
      </c>
      <c r="J62" s="1">
        <f t="shared" si="7"/>
        <v>1441.3286078483461</v>
      </c>
      <c r="K62" s="1">
        <f t="shared" si="8"/>
        <v>230.61257725573537</v>
      </c>
      <c r="L62" s="1">
        <f t="shared" si="9"/>
        <v>230.61257725573537</v>
      </c>
      <c r="M62" s="1">
        <f t="shared" si="15"/>
        <v>7197.1300000000074</v>
      </c>
      <c r="N62" s="1">
        <f t="shared" si="11"/>
        <v>7197.1300000000074</v>
      </c>
      <c r="S62"/>
    </row>
    <row r="63" spans="1:19" x14ac:dyDescent="0.25">
      <c r="A63">
        <f t="shared" si="13"/>
        <v>53</v>
      </c>
      <c r="B63" s="7">
        <f t="shared" si="1"/>
        <v>44872.3591824709</v>
      </c>
      <c r="C63" s="2">
        <v>53</v>
      </c>
      <c r="D63" s="1">
        <f t="shared" si="12"/>
        <v>44872.3591824709</v>
      </c>
      <c r="E63" s="1">
        <f t="shared" si="2"/>
        <v>44872.3591824709</v>
      </c>
      <c r="F63" s="1">
        <f t="shared" si="14"/>
        <v>5689.8921906274209</v>
      </c>
      <c r="G63" s="1">
        <f t="shared" si="4"/>
        <v>5689.8921906274209</v>
      </c>
      <c r="H63" s="1">
        <f t="shared" si="5"/>
        <v>5689.8921906274209</v>
      </c>
      <c r="I63" s="1">
        <f t="shared" si="6"/>
        <v>1299.3429391142995</v>
      </c>
      <c r="J63" s="1">
        <f t="shared" si="7"/>
        <v>1299.3429391142995</v>
      </c>
      <c r="K63" s="1">
        <f t="shared" si="8"/>
        <v>207.89487025828794</v>
      </c>
      <c r="L63" s="1">
        <f t="shared" si="9"/>
        <v>207.89487025828794</v>
      </c>
      <c r="M63" s="1">
        <f t="shared" si="15"/>
        <v>7197.1300000000074</v>
      </c>
      <c r="N63" s="1">
        <f t="shared" si="11"/>
        <v>7197.1300000000074</v>
      </c>
      <c r="S63"/>
    </row>
    <row r="64" spans="1:19" x14ac:dyDescent="0.25">
      <c r="A64">
        <f t="shared" si="13"/>
        <v>54</v>
      </c>
      <c r="B64" s="7">
        <f t="shared" si="1"/>
        <v>39012.853883089971</v>
      </c>
      <c r="C64" s="2">
        <v>54</v>
      </c>
      <c r="D64" s="1">
        <f t="shared" si="12"/>
        <v>39012.853883089971</v>
      </c>
      <c r="E64" s="1">
        <f t="shared" si="2"/>
        <v>39012.853883089971</v>
      </c>
      <c r="F64" s="1">
        <f t="shared" si="14"/>
        <v>5859.5052993809268</v>
      </c>
      <c r="G64" s="1">
        <f t="shared" si="4"/>
        <v>5859.5052993809268</v>
      </c>
      <c r="H64" s="1">
        <f t="shared" si="5"/>
        <v>5859.5052993809268</v>
      </c>
      <c r="I64" s="1">
        <f t="shared" si="6"/>
        <v>1153.1247419130007</v>
      </c>
      <c r="J64" s="1">
        <f t="shared" si="7"/>
        <v>1153.1247419130007</v>
      </c>
      <c r="K64" s="1">
        <f t="shared" si="8"/>
        <v>184.49995870608012</v>
      </c>
      <c r="L64" s="1">
        <f t="shared" si="9"/>
        <v>184.49995870608012</v>
      </c>
      <c r="M64" s="1">
        <f t="shared" si="15"/>
        <v>7197.1300000000074</v>
      </c>
      <c r="N64" s="1">
        <f t="shared" si="11"/>
        <v>7197.1300000000074</v>
      </c>
      <c r="S64"/>
    </row>
    <row r="65" spans="1:19" x14ac:dyDescent="0.25">
      <c r="A65">
        <f t="shared" si="13"/>
        <v>55</v>
      </c>
      <c r="B65" s="7">
        <f t="shared" si="1"/>
        <v>32978.679385016185</v>
      </c>
      <c r="C65" s="2">
        <v>55</v>
      </c>
      <c r="D65" s="1">
        <f t="shared" si="12"/>
        <v>32978.679385016185</v>
      </c>
      <c r="E65" s="1">
        <f t="shared" si="2"/>
        <v>32978.679385016185</v>
      </c>
      <c r="F65" s="1">
        <f t="shared" si="14"/>
        <v>6034.1744980737849</v>
      </c>
      <c r="G65" s="1">
        <f t="shared" si="4"/>
        <v>6034.1744980737849</v>
      </c>
      <c r="H65" s="1">
        <f t="shared" si="5"/>
        <v>6034.1744980737849</v>
      </c>
      <c r="I65" s="1">
        <f t="shared" si="6"/>
        <v>1002.5478464881226</v>
      </c>
      <c r="J65" s="1">
        <f t="shared" si="7"/>
        <v>1002.5478464881226</v>
      </c>
      <c r="K65" s="1">
        <f t="shared" si="8"/>
        <v>160.40765543809962</v>
      </c>
      <c r="L65" s="1">
        <f t="shared" si="9"/>
        <v>160.40765543809962</v>
      </c>
      <c r="M65" s="1">
        <f t="shared" si="15"/>
        <v>7197.1300000000074</v>
      </c>
      <c r="N65" s="1">
        <f t="shared" si="11"/>
        <v>7197.1300000000074</v>
      </c>
      <c r="S65"/>
    </row>
    <row r="66" spans="1:19" x14ac:dyDescent="0.25">
      <c r="A66">
        <f t="shared" si="13"/>
        <v>56</v>
      </c>
      <c r="B66" s="7">
        <f t="shared" si="1"/>
        <v>26764.628878559441</v>
      </c>
      <c r="C66" s="2">
        <v>56</v>
      </c>
      <c r="D66" s="1">
        <f t="shared" si="12"/>
        <v>26764.628878559441</v>
      </c>
      <c r="E66" s="1">
        <f t="shared" si="2"/>
        <v>26764.628878559441</v>
      </c>
      <c r="F66" s="1">
        <f t="shared" si="14"/>
        <v>6214.0505064567433</v>
      </c>
      <c r="G66" s="1">
        <f t="shared" si="4"/>
        <v>6214.0505064567433</v>
      </c>
      <c r="H66" s="1">
        <f t="shared" si="5"/>
        <v>6214.0505064567433</v>
      </c>
      <c r="I66" s="1">
        <f t="shared" si="6"/>
        <v>847.48232202005522</v>
      </c>
      <c r="J66" s="1">
        <f t="shared" si="7"/>
        <v>847.48232202005522</v>
      </c>
      <c r="K66" s="1">
        <f t="shared" si="8"/>
        <v>135.59717152320883</v>
      </c>
      <c r="L66" s="1">
        <f t="shared" si="9"/>
        <v>135.59717152320883</v>
      </c>
      <c r="M66" s="1">
        <f t="shared" si="15"/>
        <v>7197.1300000000074</v>
      </c>
      <c r="N66" s="1">
        <f t="shared" si="11"/>
        <v>7197.1300000000074</v>
      </c>
      <c r="S66"/>
    </row>
    <row r="67" spans="1:19" x14ac:dyDescent="0.25">
      <c r="A67">
        <f t="shared" si="13"/>
        <v>57</v>
      </c>
      <c r="B67" s="7">
        <f t="shared" si="1"/>
        <v>20365.340341391398</v>
      </c>
      <c r="C67" s="2">
        <v>57</v>
      </c>
      <c r="D67" s="1">
        <f t="shared" si="12"/>
        <v>20365.340341391398</v>
      </c>
      <c r="E67" s="1">
        <f t="shared" si="2"/>
        <v>20365.340341391398</v>
      </c>
      <c r="F67" s="1">
        <f t="shared" si="14"/>
        <v>6399.2885371680441</v>
      </c>
      <c r="G67" s="1">
        <f t="shared" si="4"/>
        <v>6399.2885371680441</v>
      </c>
      <c r="H67" s="1">
        <f t="shared" si="5"/>
        <v>6399.2885371680441</v>
      </c>
      <c r="I67" s="1">
        <f t="shared" si="6"/>
        <v>687.79436451031347</v>
      </c>
      <c r="J67" s="1">
        <f t="shared" si="7"/>
        <v>687.79436451031347</v>
      </c>
      <c r="K67" s="1">
        <f t="shared" si="8"/>
        <v>110.04709832165015</v>
      </c>
      <c r="L67" s="1">
        <f t="shared" si="9"/>
        <v>110.04709832165015</v>
      </c>
      <c r="M67" s="1">
        <f t="shared" si="15"/>
        <v>7197.1300000000074</v>
      </c>
      <c r="N67" s="1">
        <f t="shared" si="11"/>
        <v>7197.1300000000074</v>
      </c>
      <c r="S67"/>
    </row>
    <row r="68" spans="1:19" x14ac:dyDescent="0.25">
      <c r="A68">
        <f t="shared" si="13"/>
        <v>58</v>
      </c>
      <c r="B68" s="7">
        <f t="shared" si="1"/>
        <v>13775.291911727032</v>
      </c>
      <c r="C68" s="2">
        <v>58</v>
      </c>
      <c r="D68" s="1">
        <f t="shared" si="12"/>
        <v>13775.291911727032</v>
      </c>
      <c r="E68" s="1">
        <f t="shared" si="2"/>
        <v>13775.291911727032</v>
      </c>
      <c r="F68" s="1">
        <f t="shared" si="14"/>
        <v>6590.0484296643663</v>
      </c>
      <c r="G68" s="1">
        <f t="shared" si="4"/>
        <v>6590.0484296643663</v>
      </c>
      <c r="H68" s="1">
        <f t="shared" si="5"/>
        <v>6590.0484296643663</v>
      </c>
      <c r="I68" s="1">
        <f t="shared" si="6"/>
        <v>523.34618132382855</v>
      </c>
      <c r="J68" s="1">
        <f t="shared" si="7"/>
        <v>523.34618132382855</v>
      </c>
      <c r="K68" s="1">
        <f t="shared" si="8"/>
        <v>83.735389011812572</v>
      </c>
      <c r="L68" s="1">
        <f t="shared" si="9"/>
        <v>83.735389011812572</v>
      </c>
      <c r="M68" s="1">
        <f t="shared" si="15"/>
        <v>7197.1300000000074</v>
      </c>
      <c r="N68" s="1">
        <f t="shared" si="11"/>
        <v>7197.1300000000074</v>
      </c>
      <c r="S68"/>
    </row>
    <row r="69" spans="1:19" x14ac:dyDescent="0.25">
      <c r="A69">
        <f t="shared" si="13"/>
        <v>59</v>
      </c>
      <c r="B69" s="7">
        <f t="shared" si="1"/>
        <v>6988.7971235828436</v>
      </c>
      <c r="C69" s="2">
        <v>59</v>
      </c>
      <c r="D69" s="1">
        <f t="shared" si="12"/>
        <v>6988.7971235828436</v>
      </c>
      <c r="E69" s="1">
        <f t="shared" si="2"/>
        <v>6988.7971235828436</v>
      </c>
      <c r="F69" s="1">
        <f t="shared" si="14"/>
        <v>6786.4947881441885</v>
      </c>
      <c r="G69" s="1">
        <f t="shared" si="4"/>
        <v>6786.4947881441885</v>
      </c>
      <c r="H69" s="1">
        <f t="shared" si="5"/>
        <v>6786.4947881441885</v>
      </c>
      <c r="I69" s="1">
        <f t="shared" si="6"/>
        <v>353.99587228949866</v>
      </c>
      <c r="J69" s="1">
        <f t="shared" si="7"/>
        <v>353.99587228949866</v>
      </c>
      <c r="K69" s="1">
        <f t="shared" si="8"/>
        <v>56.639339566319791</v>
      </c>
      <c r="L69" s="1">
        <f t="shared" si="9"/>
        <v>56.639339566319791</v>
      </c>
      <c r="M69" s="1">
        <f t="shared" si="15"/>
        <v>7197.1300000000074</v>
      </c>
      <c r="N69" s="1">
        <f t="shared" si="11"/>
        <v>7197.1300000000074</v>
      </c>
      <c r="S69"/>
    </row>
    <row r="70" spans="1:19" x14ac:dyDescent="0.25">
      <c r="A70">
        <f t="shared" si="13"/>
        <v>60</v>
      </c>
      <c r="B70" s="7" t="str">
        <f t="shared" si="1"/>
        <v/>
      </c>
      <c r="C70" s="2">
        <v>60</v>
      </c>
      <c r="D70" s="1" t="str">
        <f t="shared" si="12"/>
        <v/>
      </c>
      <c r="E70" s="1">
        <f t="shared" si="2"/>
        <v>2.6011548470705748E-10</v>
      </c>
      <c r="F70" s="1">
        <f t="shared" si="14"/>
        <v>6988.7971235828436</v>
      </c>
      <c r="G70" s="1">
        <f t="shared" si="4"/>
        <v>6988.7971235825835</v>
      </c>
      <c r="H70" s="1">
        <f t="shared" si="5"/>
        <v>6988.7971235825835</v>
      </c>
      <c r="I70" s="1">
        <f t="shared" si="6"/>
        <v>179.59730725640046</v>
      </c>
      <c r="J70" s="1">
        <f t="shared" si="7"/>
        <v>179.59730725640046</v>
      </c>
      <c r="K70" s="1">
        <f t="shared" si="8"/>
        <v>28.735569161024074</v>
      </c>
      <c r="L70" s="1">
        <f t="shared" si="9"/>
        <v>28.735569161024074</v>
      </c>
      <c r="M70" s="1">
        <f t="shared" si="15"/>
        <v>7197.1300000002675</v>
      </c>
      <c r="N70" s="1">
        <f t="shared" si="11"/>
        <v>7197.1300000000074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 xr:uid="{00000000-0002-0000-0100-000000000000}">
      <formula1>$XFC$1:$XFC$3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AMORTIZACION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2024-04-16T15:52:52Z</cp:lastPrinted>
  <dcterms:created xsi:type="dcterms:W3CDTF">2022-04-20T18:00:31Z</dcterms:created>
  <dcterms:modified xsi:type="dcterms:W3CDTF">2026-03-31T16:31:54Z</dcterms:modified>
</cp:coreProperties>
</file>