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40CC6131-2AD6-4EC2-B088-1F4B73F085C9}" xr6:coauthVersionLast="47" xr6:coauthVersionMax="47" xr10:uidLastSave="{00000000-0000-0000-0000-000000000000}"/>
  <bookViews>
    <workbookView xWindow="-120" yWindow="-120" windowWidth="20760" windowHeight="11040" firstSheet="1" activeTab="1" xr2:uid="{00000000-000D-0000-FFFF-FFFF00000000}"/>
  </bookViews>
  <sheets>
    <sheet name="Hoja1" sheetId="11" state="hidden" r:id="rId1"/>
    <sheet name="ABONO A CAPITAL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14" l="1"/>
  <c r="R8" i="14" l="1"/>
  <c r="R7" i="14"/>
  <c r="R4" i="14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R12" i="14" s="1"/>
  <c r="R15" i="14" s="1"/>
  <c r="N13" i="14"/>
  <c r="N21" i="14"/>
  <c r="N26" i="14"/>
  <c r="N63" i="14"/>
  <c r="N33" i="14"/>
  <c r="N54" i="14"/>
  <c r="N19" i="14"/>
  <c r="N56" i="14"/>
  <c r="I11" i="14"/>
  <c r="L11" i="14"/>
  <c r="K6" i="14" l="1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l="1"/>
  <c r="H66" i="14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R19" i="14" s="1"/>
  <c r="G70" i="14" l="1"/>
  <c r="E70" i="14"/>
  <c r="D70" i="14" s="1"/>
  <c r="B70" i="14" s="1"/>
  <c r="R9" i="14" s="1"/>
  <c r="R10" i="14" s="1"/>
  <c r="K70" i="14"/>
  <c r="R14" i="14" l="1"/>
  <c r="R16" i="14" s="1"/>
  <c r="R20" i="14"/>
  <c r="A66" i="14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 s="1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8" i="14" l="1"/>
  <c r="M11" i="14"/>
  <c r="R17" i="14" s="1"/>
  <c r="R11" i="14" l="1"/>
  <c r="R13" i="14" s="1"/>
  <c r="R21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<sst xmlns="http://schemas.openxmlformats.org/spreadsheetml/2006/main" count="43" uniqueCount="40">
  <si>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</si>
  <si>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</si>
  <si>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</si>
  <si>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</si>
  <si>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</si>
  <si>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</si>
  <si>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</si>
  <si>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</si>
  <si>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</si>
  <si>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</si>
  <si>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</si>
  <si>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</si>
  <si>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</si>
  <si>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</si>
  <si>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</si>
  <si>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</si>
  <si>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</si>
  <si>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</si>
  <si>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</si>
  <si>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</si>
  <si>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</si>
  <si>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</si>
  <si>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</si>
  <si>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</si>
  <si>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</si>
  <si>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</si>
  <si>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</si>
  <si>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</si>
  <si>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</si>
  <si>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</si>
  <si>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</si>
  <si>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</si>
  <si>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</si>
  <si>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</si>
  <si>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</si>
  <si>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</si>
  <si>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</si>
  <si>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Capital</t>
  </si>
  <si>
    <t>Interes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</si>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</sst>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44" fontId="0" fillId="0" borderId="0" xfId="1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44" fontId="1" fillId="0" borderId="1" xfId="0" applyNumberFormat="1" applyFont="1" applyBorder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1" fillId="0" borderId="1" xfId="1" applyFont="1" applyBorder="1"/>
    <xf numFmtId="44" fontId="1" fillId="0" borderId="1" xfId="1" applyNumberFormat="1" applyFont="1" applyBorder="1"/>
    <xf numFmtId="10" fontId="1" fillId="0" borderId="1" xfId="0" applyNumberFormat="1" applyFont="1" applyBorder="1" applyAlignment="1">
      <alignment horizontal="center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4" borderId="1" xfId="0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44" fontId="9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2"/>
  <sheetViews>
    <sheetView showGridLines="0" tabSelected="1" zoomScale="115" zoomScaleNormal="115" workbookViewId="0">
      <selection activeCell="D1" sqref="D1"/>
    </sheetView>
  </sheetViews>
  <sheetFormatPr baseColWidth="10" defaultRowHeight="15" x14ac:dyDescent="0.25"/>
  <cols>
    <col min="1" max="1" width="13.85546875" bestFit="1" customWidth="1"/>
    <col min="2" max="2" width="13.42578125" style="7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9" customWidth="1"/>
  </cols>
  <sheetData>
    <row r="1" spans="1:19 16383:16384" x14ac:dyDescent="0.25">
      <c r="A1" t="s">
        <v>18</v>
      </c>
      <c r="C1" t="s">
        <v>18</v>
      </c>
      <c r="S1"/>
      <c r="XFC1">
        <v>60</v>
      </c>
      <c r="XFD1" s="25">
        <v>2.4824000699685451E-2</v>
      </c>
    </row>
    <row r="2" spans="1:19 16383:16384" x14ac:dyDescent="0.25">
      <c r="XFD2" s="25"/>
    </row>
    <row r="3" spans="1:19 16383:16384" x14ac:dyDescent="0.25">
      <c r="A3" s="14" t="s">
        <v>4</v>
      </c>
      <c r="D3" s="20">
        <v>150000</v>
      </c>
      <c r="Q3" s="34" t="s">
        <v>27</v>
      </c>
      <c r="R3" s="34"/>
      <c r="XFD3" s="25"/>
    </row>
    <row r="4" spans="1:19 16383:16384" ht="15.75" x14ac:dyDescent="0.25">
      <c r="A4" s="14" t="s">
        <v>29</v>
      </c>
      <c r="D4" s="19">
        <v>60</v>
      </c>
      <c r="F4" s="24"/>
      <c r="I4" s="3" t="s">
        <v>7</v>
      </c>
      <c r="K4" s="10">
        <f>VLOOKUP(D4,$XFC$1:$XFD$5,2,0)</f>
        <v>2.4824000699685451E-2</v>
      </c>
      <c r="Q4" s="26" t="s">
        <v>31</v>
      </c>
      <c r="R4" s="27">
        <f>D3</f>
        <v>150000</v>
      </c>
      <c r="XFD4" s="25"/>
    </row>
    <row r="5" spans="1:19 16383:16384" ht="15.75" x14ac:dyDescent="0.25">
      <c r="A5" s="14" t="s">
        <v>5</v>
      </c>
      <c r="D5" s="21">
        <f>-PMT(K4,D4,D3,,0)</f>
        <v>4833.5685000000121</v>
      </c>
      <c r="I5" s="3" t="s">
        <v>8</v>
      </c>
      <c r="J5" s="13"/>
      <c r="K5" s="10">
        <f>K4/1.16</f>
        <v>2.1400000603177115E-2</v>
      </c>
      <c r="Q5" s="16" t="s">
        <v>35</v>
      </c>
      <c r="R5" s="17">
        <f>D6</f>
        <v>290014.11000000074</v>
      </c>
      <c r="XFD5" s="25"/>
    </row>
    <row r="6" spans="1:19 16383:16384" ht="15.75" x14ac:dyDescent="0.25">
      <c r="A6" s="14" t="s">
        <v>6</v>
      </c>
      <c r="D6" s="12">
        <f>D4*D5</f>
        <v>290014.11000000074</v>
      </c>
      <c r="I6" s="23" t="s">
        <v>28</v>
      </c>
      <c r="K6" s="22">
        <f>(D6-D3)/D3/D4</f>
        <v>1.5557123333333416E-2</v>
      </c>
      <c r="Q6" s="26" t="s">
        <v>32</v>
      </c>
      <c r="R6" s="27">
        <f>D5</f>
        <v>4833.5685000000121</v>
      </c>
    </row>
    <row r="7" spans="1:19 16383:16384" ht="15.75" x14ac:dyDescent="0.25">
      <c r="E7" s="1"/>
      <c r="I7" s="3" t="s">
        <v>14</v>
      </c>
      <c r="K7" s="10">
        <f>K6/1.16</f>
        <v>1.3411313218390876E-2</v>
      </c>
      <c r="Q7" s="16" t="s">
        <v>17</v>
      </c>
      <c r="R7" s="17">
        <f>SUM(O10:O133)</f>
        <v>0</v>
      </c>
      <c r="S7" s="1"/>
    </row>
    <row r="8" spans="1:19 16383:16384" ht="15.75" x14ac:dyDescent="0.25">
      <c r="E8" s="1"/>
      <c r="Q8" s="26" t="s">
        <v>30</v>
      </c>
      <c r="R8" s="33">
        <f>D4</f>
        <v>60</v>
      </c>
      <c r="S8"/>
    </row>
    <row r="9" spans="1:19 16383:16384" ht="30" x14ac:dyDescent="0.25">
      <c r="A9" s="14" t="s">
        <v>0</v>
      </c>
      <c r="B9" s="15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6" t="s">
        <v>20</v>
      </c>
      <c r="R9" s="28">
        <f>IFERROR(VLOOKUP("",$B$9:$C$70,2,0),MAX($C:$C))</f>
        <v>60</v>
      </c>
      <c r="S9"/>
    </row>
    <row r="10" spans="1:19 16383:16384" ht="15.75" x14ac:dyDescent="0.25">
      <c r="A10">
        <f t="shared" ref="A10:A41" si="0">IF(C10&lt;=$R$9,C10,"")</f>
        <v>0</v>
      </c>
      <c r="B10" s="8">
        <f t="shared" ref="B10:B70" si="1">D10</f>
        <v>150000</v>
      </c>
      <c r="C10" s="2">
        <v>0</v>
      </c>
      <c r="D10" s="1">
        <f>D3</f>
        <v>150000</v>
      </c>
      <c r="E10" s="1">
        <f>D3</f>
        <v>150000</v>
      </c>
      <c r="F10" s="1"/>
      <c r="G10" s="1"/>
      <c r="L10" s="6"/>
      <c r="M10" s="6"/>
      <c r="N10" s="1"/>
      <c r="Q10" s="26" t="s">
        <v>16</v>
      </c>
      <c r="R10" s="32">
        <f>D4-R9</f>
        <v>0</v>
      </c>
      <c r="S10" s="5"/>
    </row>
    <row r="11" spans="1:19 16383:16384" ht="15.75" x14ac:dyDescent="0.25">
      <c r="A11">
        <f t="shared" si="0"/>
        <v>1</v>
      </c>
      <c r="B11" s="8">
        <f t="shared" si="1"/>
        <v>148890.03160495282</v>
      </c>
      <c r="C11" s="2">
        <v>1</v>
      </c>
      <c r="D11" s="1">
        <f>IFERROR(IF(E11&gt;=0.1,E10-H11-O11,""),"")</f>
        <v>148890.03160495282</v>
      </c>
      <c r="E11" s="1">
        <f t="shared" ref="E11:E70" si="2">E10-H11-O11</f>
        <v>148890.03160495282</v>
      </c>
      <c r="F11" s="1">
        <f t="shared" ref="F11:F42" si="3">IFERROR(IF(A11&lt;$R$9,IFERROR(IF(H11&gt;=0,N11-J11-L11,""),""),IF(A11=$R$9,D10,"")),"")</f>
        <v>1109.9683950471945</v>
      </c>
      <c r="G11" s="1">
        <f t="shared" ref="G11:G70" si="4">IFERROR(IF(H11&gt;=0,N11-J11-L11,""),"")</f>
        <v>1109.9683950471945</v>
      </c>
      <c r="H11" s="1">
        <f t="shared" ref="H11:H70" si="5">N11-J11-L11</f>
        <v>1109.9683950471945</v>
      </c>
      <c r="I11" s="1">
        <f t="shared" ref="I11:I70" si="6">IFERROR(IF(J11&gt;=0,D10*$K$5,""),"")</f>
        <v>3210.000090476567</v>
      </c>
      <c r="J11" s="1">
        <f t="shared" ref="J11:J70" si="7">D10*$K$5</f>
        <v>3210.000090476567</v>
      </c>
      <c r="K11" s="1">
        <f t="shared" ref="K11:K70" si="8">IFERROR(IF(L11&gt;=0,I11*16%,""),"")</f>
        <v>513.60001447625075</v>
      </c>
      <c r="L11" s="1">
        <f t="shared" ref="L11:L70" si="9">J11*16%</f>
        <v>513.60001447625075</v>
      </c>
      <c r="M11" s="1">
        <f t="shared" ref="M11:M42" si="10">IFERROR(IF(A11&lt;$R$9,N11,F11+I11+K11),"")</f>
        <v>4833.5685000000121</v>
      </c>
      <c r="N11" s="5">
        <f t="shared" ref="N11:N70" si="11">$D$5</f>
        <v>4833.5685000000121</v>
      </c>
      <c r="P11" s="1"/>
      <c r="Q11" s="16" t="s">
        <v>15</v>
      </c>
      <c r="R11" s="17">
        <f>(R17-D3)/1.16</f>
        <v>120701.81896551794</v>
      </c>
      <c r="S11"/>
    </row>
    <row r="12" spans="1:19 16383:16384" ht="15.75" x14ac:dyDescent="0.25">
      <c r="A12">
        <f t="shared" si="0"/>
        <v>2</v>
      </c>
      <c r="B12" s="8">
        <f t="shared" si="1"/>
        <v>147752.50935369034</v>
      </c>
      <c r="C12" s="2">
        <v>2</v>
      </c>
      <c r="D12" s="1">
        <f t="shared" ref="D12:D70" si="12">IFERROR(IF(E12&gt;=0.1,E11-H12-O12,""),"")</f>
        <v>147752.50935369034</v>
      </c>
      <c r="E12" s="1">
        <f t="shared" si="2"/>
        <v>147752.50935369034</v>
      </c>
      <c r="F12" s="1">
        <f t="shared" si="3"/>
        <v>1137.5222512624741</v>
      </c>
      <c r="G12" s="1">
        <f t="shared" si="4"/>
        <v>1137.5222512624741</v>
      </c>
      <c r="H12" s="1">
        <f t="shared" si="5"/>
        <v>1137.5222512624741</v>
      </c>
      <c r="I12" s="1">
        <f t="shared" si="6"/>
        <v>3186.24676615305</v>
      </c>
      <c r="J12" s="1">
        <f t="shared" si="7"/>
        <v>3186.24676615305</v>
      </c>
      <c r="K12" s="1">
        <f t="shared" si="8"/>
        <v>509.79948258448803</v>
      </c>
      <c r="L12" s="1">
        <f t="shared" si="9"/>
        <v>509.79948258448803</v>
      </c>
      <c r="M12" s="1">
        <f t="shared" si="10"/>
        <v>4833.5685000000121</v>
      </c>
      <c r="N12" s="1">
        <f t="shared" si="11"/>
        <v>4833.5685000000121</v>
      </c>
      <c r="P12" s="1"/>
      <c r="Q12" s="26" t="s">
        <v>22</v>
      </c>
      <c r="R12" s="27">
        <f>(D6-D3)/1.16</f>
        <v>120701.81896551789</v>
      </c>
      <c r="S12"/>
    </row>
    <row r="13" spans="1:19 16383:16384" ht="15.75" x14ac:dyDescent="0.25">
      <c r="A13">
        <f t="shared" si="0"/>
        <v>3</v>
      </c>
      <c r="B13" s="8">
        <f t="shared" si="1"/>
        <v>146586.74924926664</v>
      </c>
      <c r="C13" s="2">
        <v>3</v>
      </c>
      <c r="D13" s="1">
        <f t="shared" si="12"/>
        <v>146586.74924926664</v>
      </c>
      <c r="E13" s="1">
        <f t="shared" si="2"/>
        <v>146586.74924926664</v>
      </c>
      <c r="F13" s="1">
        <f t="shared" si="3"/>
        <v>1165.7601044237217</v>
      </c>
      <c r="G13" s="1">
        <f t="shared" si="4"/>
        <v>1165.7601044237217</v>
      </c>
      <c r="H13" s="1">
        <f t="shared" si="5"/>
        <v>1165.7601044237217</v>
      </c>
      <c r="I13" s="1">
        <f t="shared" si="6"/>
        <v>3161.9037892899055</v>
      </c>
      <c r="J13" s="1">
        <f t="shared" si="7"/>
        <v>3161.9037892899055</v>
      </c>
      <c r="K13" s="1">
        <f t="shared" si="8"/>
        <v>505.90460628638488</v>
      </c>
      <c r="L13" s="1">
        <f t="shared" si="9"/>
        <v>505.90460628638488</v>
      </c>
      <c r="M13" s="1">
        <f t="shared" si="10"/>
        <v>4833.5685000000121</v>
      </c>
      <c r="N13" s="1">
        <f t="shared" si="11"/>
        <v>4833.5685000000121</v>
      </c>
      <c r="O13" s="4"/>
      <c r="P13" s="1"/>
      <c r="Q13" s="29" t="s">
        <v>33</v>
      </c>
      <c r="R13" s="31">
        <f>R12-R11</f>
        <v>0</v>
      </c>
      <c r="S13"/>
    </row>
    <row r="14" spans="1:19 16383:16384" ht="15.75" x14ac:dyDescent="0.25">
      <c r="A14">
        <f t="shared" si="0"/>
        <v>4</v>
      </c>
      <c r="B14" s="8">
        <f t="shared" si="1"/>
        <v>145392.05031519503</v>
      </c>
      <c r="C14" s="2">
        <v>4</v>
      </c>
      <c r="D14" s="1">
        <f t="shared" si="12"/>
        <v>145392.05031519503</v>
      </c>
      <c r="E14" s="1">
        <f t="shared" si="2"/>
        <v>145392.05031519503</v>
      </c>
      <c r="F14" s="1">
        <f t="shared" si="3"/>
        <v>1194.6989340716009</v>
      </c>
      <c r="G14" s="1">
        <f t="shared" si="4"/>
        <v>1194.6989340716009</v>
      </c>
      <c r="H14" s="1">
        <f t="shared" si="5"/>
        <v>1194.6989340716009</v>
      </c>
      <c r="I14" s="1">
        <f t="shared" si="6"/>
        <v>3136.9565223520785</v>
      </c>
      <c r="J14" s="1">
        <f t="shared" si="7"/>
        <v>3136.9565223520785</v>
      </c>
      <c r="K14" s="1">
        <f t="shared" si="8"/>
        <v>501.9130435763326</v>
      </c>
      <c r="L14" s="1">
        <f t="shared" si="9"/>
        <v>501.9130435763326</v>
      </c>
      <c r="M14" s="1">
        <f t="shared" si="10"/>
        <v>4833.5685000000121</v>
      </c>
      <c r="N14" s="1">
        <f t="shared" si="11"/>
        <v>4833.5685000000121</v>
      </c>
      <c r="P14" s="1"/>
      <c r="Q14" s="18" t="s">
        <v>21</v>
      </c>
      <c r="R14" s="17">
        <f>SUM(K10:K70)</f>
        <v>19312.291034482856</v>
      </c>
      <c r="S14" s="11"/>
    </row>
    <row r="15" spans="1:19 16383:16384" ht="15.75" x14ac:dyDescent="0.25">
      <c r="A15">
        <f t="shared" si="0"/>
        <v>5</v>
      </c>
      <c r="B15" s="8">
        <f t="shared" si="1"/>
        <v>144167.69417394811</v>
      </c>
      <c r="C15" s="2">
        <v>5</v>
      </c>
      <c r="D15" s="1">
        <f t="shared" si="12"/>
        <v>144167.69417394811</v>
      </c>
      <c r="E15" s="1">
        <f t="shared" si="2"/>
        <v>144167.69417394811</v>
      </c>
      <c r="F15" s="1">
        <f t="shared" si="3"/>
        <v>1224.3561412469082</v>
      </c>
      <c r="G15" s="1">
        <f t="shared" si="4"/>
        <v>1224.3561412469082</v>
      </c>
      <c r="H15" s="1">
        <f t="shared" si="5"/>
        <v>1224.3561412469082</v>
      </c>
      <c r="I15" s="1">
        <f t="shared" si="6"/>
        <v>3111.3899644423309</v>
      </c>
      <c r="J15" s="1">
        <f t="shared" si="7"/>
        <v>3111.3899644423309</v>
      </c>
      <c r="K15" s="1">
        <f t="shared" si="8"/>
        <v>497.82239431077295</v>
      </c>
      <c r="L15" s="1">
        <f t="shared" si="9"/>
        <v>497.82239431077295</v>
      </c>
      <c r="M15" s="1">
        <f t="shared" si="10"/>
        <v>4833.5685000000121</v>
      </c>
      <c r="N15" s="1">
        <f t="shared" si="11"/>
        <v>4833.5685000000121</v>
      </c>
      <c r="P15" s="1"/>
      <c r="Q15" s="26" t="s">
        <v>23</v>
      </c>
      <c r="R15" s="27">
        <f>R12*16%</f>
        <v>19312.291034482863</v>
      </c>
    </row>
    <row r="16" spans="1:19 16383:16384" ht="15.75" x14ac:dyDescent="0.25">
      <c r="A16">
        <f t="shared" si="0"/>
        <v>6</v>
      </c>
      <c r="B16" s="8">
        <f t="shared" si="1"/>
        <v>142912.94461499422</v>
      </c>
      <c r="C16" s="2">
        <v>6</v>
      </c>
      <c r="D16" s="1">
        <f t="shared" si="12"/>
        <v>142912.94461499422</v>
      </c>
      <c r="E16" s="1">
        <f t="shared" si="2"/>
        <v>142912.94461499422</v>
      </c>
      <c r="F16" s="1">
        <f t="shared" si="3"/>
        <v>1254.749558953886</v>
      </c>
      <c r="G16" s="1">
        <f t="shared" si="4"/>
        <v>1254.749558953886</v>
      </c>
      <c r="H16" s="1">
        <f t="shared" si="5"/>
        <v>1254.749558953886</v>
      </c>
      <c r="I16" s="1">
        <f t="shared" si="6"/>
        <v>3085.1887422811433</v>
      </c>
      <c r="J16" s="1">
        <f t="shared" si="7"/>
        <v>3085.1887422811433</v>
      </c>
      <c r="K16" s="1">
        <f t="shared" si="8"/>
        <v>493.63019876498294</v>
      </c>
      <c r="L16" s="1">
        <f t="shared" si="9"/>
        <v>493.63019876498294</v>
      </c>
      <c r="M16" s="1">
        <f t="shared" si="10"/>
        <v>4833.5685000000121</v>
      </c>
      <c r="N16" s="1">
        <f t="shared" si="11"/>
        <v>4833.5685000000121</v>
      </c>
      <c r="P16" s="1"/>
      <c r="Q16" s="30" t="s">
        <v>34</v>
      </c>
      <c r="R16" s="31">
        <f>R15-R14</f>
        <v>0</v>
      </c>
    </row>
    <row r="17" spans="1:20" ht="15.75" x14ac:dyDescent="0.25">
      <c r="A17">
        <f t="shared" si="0"/>
        <v>7</v>
      </c>
      <c r="B17" s="8">
        <f t="shared" si="1"/>
        <v>141627.04715211093</v>
      </c>
      <c r="C17" s="2">
        <v>7</v>
      </c>
      <c r="D17" s="1">
        <f t="shared" si="12"/>
        <v>141627.04715211093</v>
      </c>
      <c r="E17" s="1">
        <f t="shared" si="2"/>
        <v>141627.04715211093</v>
      </c>
      <c r="F17" s="1">
        <f t="shared" si="3"/>
        <v>1285.8974628832871</v>
      </c>
      <c r="G17" s="1">
        <f t="shared" si="4"/>
        <v>1285.8974628832871</v>
      </c>
      <c r="H17" s="1">
        <f t="shared" si="5"/>
        <v>1285.8974628832871</v>
      </c>
      <c r="I17" s="1">
        <f t="shared" si="6"/>
        <v>3058.337100962694</v>
      </c>
      <c r="J17" s="1">
        <f t="shared" si="7"/>
        <v>3058.337100962694</v>
      </c>
      <c r="K17" s="1">
        <f t="shared" si="8"/>
        <v>489.33393615403105</v>
      </c>
      <c r="L17" s="1">
        <f t="shared" si="9"/>
        <v>489.33393615403105</v>
      </c>
      <c r="M17" s="1">
        <f t="shared" si="10"/>
        <v>4833.5685000000121</v>
      </c>
      <c r="N17" s="1">
        <f t="shared" si="11"/>
        <v>4833.5685000000121</v>
      </c>
      <c r="P17" s="1"/>
      <c r="Q17" s="16" t="s">
        <v>19</v>
      </c>
      <c r="R17" s="17">
        <f>SUM(M:M)+SUM(O:O)</f>
        <v>290014.1100000008</v>
      </c>
    </row>
    <row r="18" spans="1:20" ht="15.75" x14ac:dyDescent="0.25">
      <c r="A18">
        <f t="shared" si="0"/>
        <v>8</v>
      </c>
      <c r="B18" s="8">
        <f t="shared" si="1"/>
        <v>140309.22856970929</v>
      </c>
      <c r="C18" s="2">
        <v>8</v>
      </c>
      <c r="D18" s="1">
        <f t="shared" si="12"/>
        <v>140309.22856970929</v>
      </c>
      <c r="E18" s="1">
        <f t="shared" si="2"/>
        <v>140309.22856970929</v>
      </c>
      <c r="F18" s="1">
        <f t="shared" si="3"/>
        <v>1317.8185824016259</v>
      </c>
      <c r="G18" s="1">
        <f t="shared" si="4"/>
        <v>1317.8185824016259</v>
      </c>
      <c r="H18" s="1">
        <f t="shared" si="5"/>
        <v>1317.8185824016259</v>
      </c>
      <c r="I18" s="1">
        <f t="shared" si="6"/>
        <v>3030.8188944813674</v>
      </c>
      <c r="J18" s="1">
        <f t="shared" si="7"/>
        <v>3030.8188944813674</v>
      </c>
      <c r="K18" s="1">
        <f t="shared" si="8"/>
        <v>484.93102311701881</v>
      </c>
      <c r="L18" s="1">
        <f t="shared" si="9"/>
        <v>484.93102311701881</v>
      </c>
      <c r="M18" s="1">
        <f t="shared" si="10"/>
        <v>4833.5685000000121</v>
      </c>
      <c r="N18" s="1">
        <f t="shared" si="11"/>
        <v>4833.5685000000121</v>
      </c>
      <c r="P18" s="1"/>
      <c r="Q18" s="26" t="s">
        <v>37</v>
      </c>
      <c r="R18" s="27">
        <f>SUM(F10:F70)+SUM(O10:O70)</f>
        <v>149999.99999999997</v>
      </c>
      <c r="S18"/>
    </row>
    <row r="19" spans="1:20" ht="15.75" x14ac:dyDescent="0.25">
      <c r="A19">
        <f t="shared" si="0"/>
        <v>9</v>
      </c>
      <c r="B19" s="8">
        <f t="shared" si="1"/>
        <v>138958.69645789606</v>
      </c>
      <c r="C19" s="2">
        <v>9</v>
      </c>
      <c r="D19" s="1">
        <f t="shared" si="12"/>
        <v>138958.69645789606</v>
      </c>
      <c r="E19" s="1">
        <f t="shared" si="2"/>
        <v>138958.69645789606</v>
      </c>
      <c r="F19" s="1">
        <f t="shared" si="3"/>
        <v>1350.5321118132226</v>
      </c>
      <c r="G19" s="1">
        <f t="shared" si="4"/>
        <v>1350.5321118132226</v>
      </c>
      <c r="H19" s="1">
        <f t="shared" si="5"/>
        <v>1350.5321118132226</v>
      </c>
      <c r="I19" s="1">
        <f t="shared" si="6"/>
        <v>3002.6175760230944</v>
      </c>
      <c r="J19" s="1">
        <f t="shared" si="7"/>
        <v>3002.6175760230944</v>
      </c>
      <c r="K19" s="1">
        <f t="shared" si="8"/>
        <v>480.41881216369512</v>
      </c>
      <c r="L19" s="1">
        <f t="shared" si="9"/>
        <v>480.41881216369512</v>
      </c>
      <c r="M19" s="1">
        <f t="shared" si="10"/>
        <v>4833.5685000000121</v>
      </c>
      <c r="N19" s="1">
        <f t="shared" si="11"/>
        <v>4833.5685000000121</v>
      </c>
      <c r="P19" s="1"/>
      <c r="Q19" s="26" t="s">
        <v>38</v>
      </c>
      <c r="R19" s="27">
        <f>SUM(I10:I70)</f>
        <v>120701.81896551784</v>
      </c>
      <c r="S19"/>
    </row>
    <row r="20" spans="1:20" ht="15.75" x14ac:dyDescent="0.25">
      <c r="A20">
        <f t="shared" si="0"/>
        <v>10</v>
      </c>
      <c r="B20" s="8">
        <f t="shared" si="1"/>
        <v>137574.63873599423</v>
      </c>
      <c r="C20" s="2">
        <v>10</v>
      </c>
      <c r="D20" s="1">
        <f t="shared" si="12"/>
        <v>137574.63873599423</v>
      </c>
      <c r="E20" s="1">
        <f t="shared" si="2"/>
        <v>137574.63873599423</v>
      </c>
      <c r="F20" s="1">
        <f t="shared" si="3"/>
        <v>1384.0577219018217</v>
      </c>
      <c r="G20" s="1">
        <f t="shared" si="4"/>
        <v>1384.0577219018217</v>
      </c>
      <c r="H20" s="1">
        <f t="shared" si="5"/>
        <v>1384.0577219018217</v>
      </c>
      <c r="I20" s="1">
        <f t="shared" si="6"/>
        <v>2973.7161880156814</v>
      </c>
      <c r="J20" s="1">
        <f t="shared" si="7"/>
        <v>2973.7161880156814</v>
      </c>
      <c r="K20" s="1">
        <f t="shared" si="8"/>
        <v>475.79459008250905</v>
      </c>
      <c r="L20" s="1">
        <f t="shared" si="9"/>
        <v>475.79459008250905</v>
      </c>
      <c r="M20" s="1">
        <f t="shared" si="10"/>
        <v>4833.5685000000121</v>
      </c>
      <c r="N20" s="1">
        <f t="shared" si="11"/>
        <v>4833.5685000000121</v>
      </c>
      <c r="O20" s="4"/>
      <c r="P20" s="1"/>
      <c r="Q20" s="26" t="s">
        <v>39</v>
      </c>
      <c r="R20" s="27">
        <f>SUM(K10:K70)</f>
        <v>19312.291034482856</v>
      </c>
      <c r="S20" s="1"/>
      <c r="T20" s="1"/>
    </row>
    <row r="21" spans="1:20" ht="15.75" x14ac:dyDescent="0.25">
      <c r="A21">
        <f t="shared" si="0"/>
        <v>11</v>
      </c>
      <c r="B21" s="8">
        <f t="shared" si="1"/>
        <v>136156.2231642355</v>
      </c>
      <c r="C21" s="2">
        <v>11</v>
      </c>
      <c r="D21" s="1">
        <f t="shared" si="12"/>
        <v>136156.2231642355</v>
      </c>
      <c r="E21" s="1">
        <f t="shared" si="2"/>
        <v>136156.2231642355</v>
      </c>
      <c r="F21" s="1">
        <f t="shared" si="3"/>
        <v>1418.415571758718</v>
      </c>
      <c r="G21" s="1">
        <f t="shared" si="4"/>
        <v>1418.415571758718</v>
      </c>
      <c r="H21" s="1">
        <f t="shared" si="5"/>
        <v>1418.415571758718</v>
      </c>
      <c r="I21" s="1">
        <f t="shared" si="6"/>
        <v>2944.0973519321501</v>
      </c>
      <c r="J21" s="1">
        <f t="shared" si="7"/>
        <v>2944.0973519321501</v>
      </c>
      <c r="K21" s="1">
        <f t="shared" si="8"/>
        <v>471.05557630914404</v>
      </c>
      <c r="L21" s="1">
        <f t="shared" si="9"/>
        <v>471.05557630914404</v>
      </c>
      <c r="M21" s="1">
        <f t="shared" si="10"/>
        <v>4833.5685000000121</v>
      </c>
      <c r="N21" s="1">
        <f t="shared" si="11"/>
        <v>4833.5685000000121</v>
      </c>
      <c r="P21" s="1"/>
      <c r="Q21" s="30" t="s">
        <v>36</v>
      </c>
      <c r="R21" s="31">
        <f>R5-R17</f>
        <v>0</v>
      </c>
      <c r="S21" s="1"/>
      <c r="T21" s="1"/>
    </row>
    <row r="22" spans="1:20" x14ac:dyDescent="0.25">
      <c r="A22">
        <f t="shared" si="0"/>
        <v>12</v>
      </c>
      <c r="B22" s="8">
        <f t="shared" si="1"/>
        <v>134702.596843331</v>
      </c>
      <c r="C22" s="2">
        <v>12</v>
      </c>
      <c r="D22" s="1">
        <f t="shared" si="12"/>
        <v>134702.596843331</v>
      </c>
      <c r="E22" s="1">
        <f t="shared" si="2"/>
        <v>134702.596843331</v>
      </c>
      <c r="F22" s="1">
        <f t="shared" si="3"/>
        <v>1453.6263209045014</v>
      </c>
      <c r="G22" s="1">
        <f t="shared" si="4"/>
        <v>1453.6263209045014</v>
      </c>
      <c r="H22" s="1">
        <f t="shared" si="5"/>
        <v>1453.6263209045014</v>
      </c>
      <c r="I22" s="1">
        <f t="shared" si="6"/>
        <v>2913.7432578409575</v>
      </c>
      <c r="J22" s="1">
        <f t="shared" si="7"/>
        <v>2913.7432578409575</v>
      </c>
      <c r="K22" s="1">
        <f t="shared" si="8"/>
        <v>466.19892125455323</v>
      </c>
      <c r="L22" s="1">
        <f t="shared" si="9"/>
        <v>466.19892125455323</v>
      </c>
      <c r="M22" s="1">
        <f t="shared" si="10"/>
        <v>4833.5685000000121</v>
      </c>
      <c r="N22" s="1">
        <f t="shared" si="11"/>
        <v>4833.5685000000121</v>
      </c>
      <c r="O22" s="4"/>
      <c r="P22" s="1"/>
      <c r="S22" s="1"/>
      <c r="T22" s="1"/>
    </row>
    <row r="23" spans="1:20" x14ac:dyDescent="0.25">
      <c r="A23">
        <f t="shared" si="0"/>
        <v>13</v>
      </c>
      <c r="B23" s="8">
        <f t="shared" si="1"/>
        <v>133212.88570161929</v>
      </c>
      <c r="C23" s="2">
        <v>13</v>
      </c>
      <c r="D23" s="1">
        <f t="shared" si="12"/>
        <v>133212.88570161929</v>
      </c>
      <c r="E23" s="1">
        <f t="shared" si="2"/>
        <v>133212.88570161929</v>
      </c>
      <c r="F23" s="1">
        <f t="shared" si="3"/>
        <v>1489.7111417117155</v>
      </c>
      <c r="G23" s="1">
        <f t="shared" si="4"/>
        <v>1489.7111417117155</v>
      </c>
      <c r="H23" s="1">
        <f t="shared" si="5"/>
        <v>1489.7111417117155</v>
      </c>
      <c r="I23" s="1">
        <f t="shared" si="6"/>
        <v>2882.6356536968074</v>
      </c>
      <c r="J23" s="1">
        <f t="shared" si="7"/>
        <v>2882.6356536968074</v>
      </c>
      <c r="K23" s="1">
        <f t="shared" si="8"/>
        <v>461.22170459148919</v>
      </c>
      <c r="L23" s="1">
        <f t="shared" si="9"/>
        <v>461.22170459148919</v>
      </c>
      <c r="M23" s="1">
        <f t="shared" si="10"/>
        <v>4833.5685000000121</v>
      </c>
      <c r="N23" s="1">
        <f t="shared" si="11"/>
        <v>4833.5685000000121</v>
      </c>
      <c r="P23" s="1"/>
      <c r="S23"/>
    </row>
    <row r="24" spans="1:20" x14ac:dyDescent="0.25">
      <c r="A24">
        <f t="shared" si="0"/>
        <v>14</v>
      </c>
      <c r="B24" s="8">
        <f t="shared" si="1"/>
        <v>131686.1939694834</v>
      </c>
      <c r="C24" s="2">
        <v>14</v>
      </c>
      <c r="D24" s="1">
        <f t="shared" si="12"/>
        <v>131686.1939694834</v>
      </c>
      <c r="E24" s="1">
        <f t="shared" si="2"/>
        <v>131686.1939694834</v>
      </c>
      <c r="F24" s="1">
        <f t="shared" si="3"/>
        <v>1526.6917321358965</v>
      </c>
      <c r="G24" s="1">
        <f t="shared" si="4"/>
        <v>1526.6917321358965</v>
      </c>
      <c r="H24" s="1">
        <f t="shared" si="5"/>
        <v>1526.6917321358965</v>
      </c>
      <c r="I24" s="1">
        <f t="shared" si="6"/>
        <v>2850.7558343656169</v>
      </c>
      <c r="J24" s="1">
        <f t="shared" si="7"/>
        <v>2850.7558343656169</v>
      </c>
      <c r="K24" s="1">
        <f t="shared" si="8"/>
        <v>456.12093349849874</v>
      </c>
      <c r="L24" s="1">
        <f t="shared" si="9"/>
        <v>456.12093349849874</v>
      </c>
      <c r="M24" s="1">
        <f t="shared" si="10"/>
        <v>4833.5685000000121</v>
      </c>
      <c r="N24" s="1">
        <f t="shared" si="11"/>
        <v>4833.5685000000121</v>
      </c>
      <c r="P24" s="1"/>
      <c r="S24"/>
    </row>
    <row r="25" spans="1:20" x14ac:dyDescent="0.25">
      <c r="A25">
        <f t="shared" si="0"/>
        <v>15</v>
      </c>
      <c r="B25" s="8">
        <f t="shared" si="1"/>
        <v>130121.60364072076</v>
      </c>
      <c r="C25" s="2">
        <v>15</v>
      </c>
      <c r="D25" s="1">
        <f t="shared" si="12"/>
        <v>130121.60364072076</v>
      </c>
      <c r="E25" s="1">
        <f t="shared" si="2"/>
        <v>130121.60364072076</v>
      </c>
      <c r="F25" s="1">
        <f t="shared" si="3"/>
        <v>1564.590328762642</v>
      </c>
      <c r="G25" s="1">
        <f t="shared" si="4"/>
        <v>1564.590328762642</v>
      </c>
      <c r="H25" s="1">
        <f t="shared" si="5"/>
        <v>1564.590328762642</v>
      </c>
      <c r="I25" s="1">
        <f t="shared" si="6"/>
        <v>2818.0846303770431</v>
      </c>
      <c r="J25" s="1">
        <f t="shared" si="7"/>
        <v>2818.0846303770431</v>
      </c>
      <c r="K25" s="1">
        <f t="shared" si="8"/>
        <v>450.89354086032694</v>
      </c>
      <c r="L25" s="1">
        <f t="shared" si="9"/>
        <v>450.89354086032694</v>
      </c>
      <c r="M25" s="1">
        <f t="shared" si="10"/>
        <v>4833.5685000000121</v>
      </c>
      <c r="N25" s="1">
        <f t="shared" si="11"/>
        <v>4833.5685000000121</v>
      </c>
      <c r="P25" s="1"/>
      <c r="S25"/>
    </row>
    <row r="26" spans="1:20" x14ac:dyDescent="0.25">
      <c r="A26">
        <f t="shared" si="0"/>
        <v>16</v>
      </c>
      <c r="B26" s="8">
        <f t="shared" si="1"/>
        <v>128518.17392054219</v>
      </c>
      <c r="C26" s="2">
        <v>16</v>
      </c>
      <c r="D26" s="1">
        <f t="shared" si="12"/>
        <v>128518.17392054219</v>
      </c>
      <c r="E26" s="1">
        <f t="shared" si="2"/>
        <v>128518.17392054219</v>
      </c>
      <c r="F26" s="1">
        <f t="shared" si="3"/>
        <v>1603.4297201785666</v>
      </c>
      <c r="G26" s="1">
        <f t="shared" si="4"/>
        <v>1603.4297201785666</v>
      </c>
      <c r="H26" s="1">
        <f t="shared" si="5"/>
        <v>1603.4297201785666</v>
      </c>
      <c r="I26" s="1">
        <f t="shared" si="6"/>
        <v>2784.6023963977977</v>
      </c>
      <c r="J26" s="1">
        <f t="shared" si="7"/>
        <v>2784.6023963977977</v>
      </c>
      <c r="K26" s="1">
        <f t="shared" si="8"/>
        <v>445.53638342364764</v>
      </c>
      <c r="L26" s="1">
        <f t="shared" si="9"/>
        <v>445.53638342364764</v>
      </c>
      <c r="M26" s="1">
        <f t="shared" si="10"/>
        <v>4833.5685000000121</v>
      </c>
      <c r="N26" s="1">
        <f t="shared" si="11"/>
        <v>4833.5685000000121</v>
      </c>
      <c r="P26" s="1"/>
      <c r="S26"/>
    </row>
    <row r="27" spans="1:20" x14ac:dyDescent="0.25">
      <c r="A27">
        <f t="shared" si="0"/>
        <v>17</v>
      </c>
      <c r="B27" s="8">
        <f t="shared" si="1"/>
        <v>126874.94065986802</v>
      </c>
      <c r="C27" s="2">
        <v>17</v>
      </c>
      <c r="D27" s="1">
        <f t="shared" si="12"/>
        <v>126874.94065986802</v>
      </c>
      <c r="E27" s="1">
        <f t="shared" si="2"/>
        <v>126874.94065986802</v>
      </c>
      <c r="F27" s="1">
        <f t="shared" si="3"/>
        <v>1643.2332606741763</v>
      </c>
      <c r="G27" s="1">
        <f t="shared" si="4"/>
        <v>1643.2332606741763</v>
      </c>
      <c r="H27" s="1">
        <f t="shared" si="5"/>
        <v>1643.2332606741763</v>
      </c>
      <c r="I27" s="1">
        <f t="shared" si="6"/>
        <v>2750.288999418824</v>
      </c>
      <c r="J27" s="1">
        <f t="shared" si="7"/>
        <v>2750.288999418824</v>
      </c>
      <c r="K27" s="1">
        <f t="shared" si="8"/>
        <v>440.04623990701185</v>
      </c>
      <c r="L27" s="1">
        <f t="shared" si="9"/>
        <v>440.04623990701185</v>
      </c>
      <c r="M27" s="1">
        <f t="shared" si="10"/>
        <v>4833.5685000000121</v>
      </c>
      <c r="N27" s="1">
        <f t="shared" si="11"/>
        <v>4833.5685000000121</v>
      </c>
      <c r="P27" s="1"/>
      <c r="S27"/>
    </row>
    <row r="28" spans="1:20" x14ac:dyDescent="0.25">
      <c r="A28">
        <f t="shared" si="0"/>
        <v>18</v>
      </c>
      <c r="B28" s="8">
        <f t="shared" si="1"/>
        <v>125190.91577558112</v>
      </c>
      <c r="C28" s="2">
        <v>18</v>
      </c>
      <c r="D28" s="1">
        <f t="shared" si="12"/>
        <v>125190.91577558112</v>
      </c>
      <c r="E28" s="1">
        <f t="shared" si="2"/>
        <v>125190.91577558112</v>
      </c>
      <c r="F28" s="1">
        <f t="shared" si="3"/>
        <v>1684.0248842868978</v>
      </c>
      <c r="G28" s="1">
        <f t="shared" si="4"/>
        <v>1684.0248842868978</v>
      </c>
      <c r="H28" s="1">
        <f t="shared" si="5"/>
        <v>1684.0248842868978</v>
      </c>
      <c r="I28" s="1">
        <f t="shared" si="6"/>
        <v>2715.1238066492365</v>
      </c>
      <c r="J28" s="1">
        <f t="shared" si="7"/>
        <v>2715.1238066492365</v>
      </c>
      <c r="K28" s="1">
        <f t="shared" si="8"/>
        <v>434.41980906387784</v>
      </c>
      <c r="L28" s="1">
        <f t="shared" si="9"/>
        <v>434.41980906387784</v>
      </c>
      <c r="M28" s="1">
        <f t="shared" si="10"/>
        <v>4833.5685000000121</v>
      </c>
      <c r="N28" s="1">
        <f t="shared" si="11"/>
        <v>4833.5685000000121</v>
      </c>
      <c r="O28" s="4"/>
      <c r="P28" s="1"/>
      <c r="S28"/>
    </row>
    <row r="29" spans="1:20" x14ac:dyDescent="0.25">
      <c r="A29">
        <f t="shared" si="0"/>
        <v>19</v>
      </c>
      <c r="B29" s="8">
        <f t="shared" si="1"/>
        <v>123465.08665638839</v>
      </c>
      <c r="C29" s="2">
        <v>19</v>
      </c>
      <c r="D29" s="1">
        <f t="shared" si="12"/>
        <v>123465.08665638839</v>
      </c>
      <c r="E29" s="1">
        <f t="shared" si="2"/>
        <v>123465.08665638839</v>
      </c>
      <c r="F29" s="1">
        <f t="shared" si="3"/>
        <v>1725.8291191927237</v>
      </c>
      <c r="G29" s="1">
        <f t="shared" si="4"/>
        <v>1725.8291191927237</v>
      </c>
      <c r="H29" s="1">
        <f t="shared" si="5"/>
        <v>1725.8291191927237</v>
      </c>
      <c r="I29" s="1">
        <f t="shared" si="6"/>
        <v>2679.0856731097315</v>
      </c>
      <c r="J29" s="1">
        <f t="shared" si="7"/>
        <v>2679.0856731097315</v>
      </c>
      <c r="K29" s="1">
        <f t="shared" si="8"/>
        <v>428.65370769755702</v>
      </c>
      <c r="L29" s="1">
        <f t="shared" si="9"/>
        <v>428.65370769755702</v>
      </c>
      <c r="M29" s="1">
        <f t="shared" si="10"/>
        <v>4833.5685000000121</v>
      </c>
      <c r="N29" s="1">
        <f t="shared" si="11"/>
        <v>4833.5685000000121</v>
      </c>
      <c r="P29" s="1"/>
      <c r="S29"/>
    </row>
    <row r="30" spans="1:20" x14ac:dyDescent="0.25">
      <c r="A30">
        <f t="shared" si="0"/>
        <v>20</v>
      </c>
      <c r="B30" s="8">
        <f t="shared" si="1"/>
        <v>121696.41555393329</v>
      </c>
      <c r="C30" s="2">
        <v>20</v>
      </c>
      <c r="D30" s="1">
        <f t="shared" si="12"/>
        <v>121696.41555393329</v>
      </c>
      <c r="E30" s="1">
        <f t="shared" si="2"/>
        <v>121696.41555393329</v>
      </c>
      <c r="F30" s="1">
        <f t="shared" si="3"/>
        <v>1768.6711024551018</v>
      </c>
      <c r="G30" s="1">
        <f t="shared" si="4"/>
        <v>1768.6711024551018</v>
      </c>
      <c r="H30" s="1">
        <f t="shared" si="5"/>
        <v>1768.6711024551018</v>
      </c>
      <c r="I30" s="1">
        <f t="shared" si="6"/>
        <v>2642.1529289180262</v>
      </c>
      <c r="J30" s="1">
        <f t="shared" si="7"/>
        <v>2642.1529289180262</v>
      </c>
      <c r="K30" s="1">
        <f t="shared" si="8"/>
        <v>422.74446862688421</v>
      </c>
      <c r="L30" s="1">
        <f t="shared" si="9"/>
        <v>422.74446862688421</v>
      </c>
      <c r="M30" s="1">
        <f t="shared" si="10"/>
        <v>4833.5685000000121</v>
      </c>
      <c r="N30" s="1">
        <f t="shared" si="11"/>
        <v>4833.5685000000121</v>
      </c>
      <c r="P30" s="1"/>
      <c r="S30"/>
    </row>
    <row r="31" spans="1:20" x14ac:dyDescent="0.25">
      <c r="A31">
        <f t="shared" si="0"/>
        <v>21</v>
      </c>
      <c r="B31" s="8">
        <f t="shared" si="1"/>
        <v>119883.83895879332</v>
      </c>
      <c r="C31" s="2">
        <v>21</v>
      </c>
      <c r="D31" s="1">
        <f t="shared" si="12"/>
        <v>119883.83895879332</v>
      </c>
      <c r="E31" s="1">
        <f t="shared" si="2"/>
        <v>119883.83895879332</v>
      </c>
      <c r="F31" s="1">
        <f t="shared" si="3"/>
        <v>1812.5765951399608</v>
      </c>
      <c r="G31" s="1">
        <f t="shared" si="4"/>
        <v>1812.5765951399608</v>
      </c>
      <c r="H31" s="1">
        <f t="shared" si="5"/>
        <v>1812.5765951399608</v>
      </c>
      <c r="I31" s="1">
        <f t="shared" si="6"/>
        <v>2604.3033662586649</v>
      </c>
      <c r="J31" s="1">
        <f t="shared" si="7"/>
        <v>2604.3033662586649</v>
      </c>
      <c r="K31" s="1">
        <f t="shared" si="8"/>
        <v>416.68853860138643</v>
      </c>
      <c r="L31" s="1">
        <f t="shared" si="9"/>
        <v>416.68853860138643</v>
      </c>
      <c r="M31" s="1">
        <f t="shared" si="10"/>
        <v>4833.5685000000121</v>
      </c>
      <c r="N31" s="1">
        <f t="shared" si="11"/>
        <v>4833.5685000000121</v>
      </c>
      <c r="P31" s="1"/>
      <c r="S31"/>
    </row>
    <row r="32" spans="1:20" x14ac:dyDescent="0.25">
      <c r="A32">
        <f t="shared" si="0"/>
        <v>22</v>
      </c>
      <c r="B32" s="8">
        <f t="shared" si="1"/>
        <v>118026.26696098737</v>
      </c>
      <c r="C32" s="2">
        <v>22</v>
      </c>
      <c r="D32" s="1">
        <f t="shared" si="12"/>
        <v>118026.26696098737</v>
      </c>
      <c r="E32" s="1">
        <f t="shared" si="2"/>
        <v>118026.26696098737</v>
      </c>
      <c r="F32" s="1">
        <f t="shared" si="3"/>
        <v>1857.5719978059487</v>
      </c>
      <c r="G32" s="1">
        <f t="shared" si="4"/>
        <v>1857.5719978059487</v>
      </c>
      <c r="H32" s="1">
        <f t="shared" si="5"/>
        <v>1857.5719978059487</v>
      </c>
      <c r="I32" s="1">
        <f t="shared" si="6"/>
        <v>2565.5142260293651</v>
      </c>
      <c r="J32" s="1">
        <f t="shared" si="7"/>
        <v>2565.5142260293651</v>
      </c>
      <c r="K32" s="1">
        <f t="shared" si="8"/>
        <v>410.48227616469842</v>
      </c>
      <c r="L32" s="1">
        <f t="shared" si="9"/>
        <v>410.48227616469842</v>
      </c>
      <c r="M32" s="1">
        <f t="shared" si="10"/>
        <v>4833.5685000000121</v>
      </c>
      <c r="N32" s="1">
        <f t="shared" si="11"/>
        <v>4833.5685000000121</v>
      </c>
      <c r="P32" s="1"/>
      <c r="S32"/>
    </row>
    <row r="33" spans="1:19" x14ac:dyDescent="0.25">
      <c r="A33">
        <f t="shared" si="0"/>
        <v>23</v>
      </c>
      <c r="B33" s="8">
        <f t="shared" si="1"/>
        <v>116122.58259460817</v>
      </c>
      <c r="C33" s="2">
        <v>23</v>
      </c>
      <c r="D33" s="1">
        <f t="shared" si="12"/>
        <v>116122.58259460817</v>
      </c>
      <c r="E33" s="1">
        <f t="shared" si="2"/>
        <v>116122.58259460817</v>
      </c>
      <c r="F33" s="1">
        <f t="shared" si="3"/>
        <v>1903.6843663791994</v>
      </c>
      <c r="G33" s="1">
        <f t="shared" si="4"/>
        <v>1903.6843663791994</v>
      </c>
      <c r="H33" s="1">
        <f t="shared" si="5"/>
        <v>1903.6843663791994</v>
      </c>
      <c r="I33" s="1">
        <f t="shared" si="6"/>
        <v>2525.762184155873</v>
      </c>
      <c r="J33" s="1">
        <f t="shared" si="7"/>
        <v>2525.762184155873</v>
      </c>
      <c r="K33" s="1">
        <f t="shared" si="8"/>
        <v>404.12194946493969</v>
      </c>
      <c r="L33" s="1">
        <f t="shared" si="9"/>
        <v>404.12194946493969</v>
      </c>
      <c r="M33" s="1">
        <f t="shared" si="10"/>
        <v>4833.5685000000121</v>
      </c>
      <c r="N33" s="1">
        <f t="shared" si="11"/>
        <v>4833.5685000000121</v>
      </c>
      <c r="P33" s="1"/>
      <c r="S33"/>
    </row>
    <row r="34" spans="1:19" x14ac:dyDescent="0.25">
      <c r="A34">
        <f t="shared" si="0"/>
        <v>24</v>
      </c>
      <c r="B34" s="8">
        <f t="shared" si="1"/>
        <v>114171.641166186</v>
      </c>
      <c r="C34" s="2">
        <v>24</v>
      </c>
      <c r="D34" s="1">
        <f t="shared" si="12"/>
        <v>114171.641166186</v>
      </c>
      <c r="E34" s="1">
        <f t="shared" si="2"/>
        <v>114171.641166186</v>
      </c>
      <c r="F34" s="1">
        <f t="shared" si="3"/>
        <v>1950.9414284221771</v>
      </c>
      <c r="G34" s="1">
        <f t="shared" si="4"/>
        <v>1950.9414284221771</v>
      </c>
      <c r="H34" s="1">
        <f t="shared" si="5"/>
        <v>1950.9414284221771</v>
      </c>
      <c r="I34" s="1">
        <f t="shared" si="6"/>
        <v>2485.0233375670991</v>
      </c>
      <c r="J34" s="1">
        <f t="shared" si="7"/>
        <v>2485.0233375670991</v>
      </c>
      <c r="K34" s="1">
        <f t="shared" si="8"/>
        <v>397.60373401073588</v>
      </c>
      <c r="L34" s="1">
        <f t="shared" si="9"/>
        <v>397.60373401073588</v>
      </c>
      <c r="M34" s="1">
        <f t="shared" si="10"/>
        <v>4833.5685000000121</v>
      </c>
      <c r="N34" s="1">
        <f t="shared" si="11"/>
        <v>4833.5685000000121</v>
      </c>
      <c r="O34" s="4"/>
      <c r="P34" s="1"/>
      <c r="S34"/>
    </row>
    <row r="35" spans="1:19" x14ac:dyDescent="0.25">
      <c r="A35">
        <f t="shared" si="0"/>
        <v>25</v>
      </c>
      <c r="B35" s="8">
        <f t="shared" si="1"/>
        <v>112172.26956637963</v>
      </c>
      <c r="C35" s="2">
        <v>25</v>
      </c>
      <c r="D35" s="1">
        <f t="shared" si="12"/>
        <v>112172.26956637963</v>
      </c>
      <c r="E35" s="1">
        <f t="shared" si="2"/>
        <v>112172.26956637963</v>
      </c>
      <c r="F35" s="1">
        <f t="shared" si="3"/>
        <v>1999.371599806374</v>
      </c>
      <c r="G35" s="1">
        <f t="shared" si="4"/>
        <v>1999.371599806374</v>
      </c>
      <c r="H35" s="1">
        <f t="shared" si="5"/>
        <v>1999.371599806374</v>
      </c>
      <c r="I35" s="1">
        <f t="shared" si="6"/>
        <v>2443.2731898221018</v>
      </c>
      <c r="J35" s="1">
        <f t="shared" si="7"/>
        <v>2443.2731898221018</v>
      </c>
      <c r="K35" s="1">
        <f t="shared" si="8"/>
        <v>390.92371037153629</v>
      </c>
      <c r="L35" s="1">
        <f t="shared" si="9"/>
        <v>390.92371037153629</v>
      </c>
      <c r="M35" s="1">
        <f t="shared" si="10"/>
        <v>4833.5685000000121</v>
      </c>
      <c r="N35" s="1">
        <f t="shared" si="11"/>
        <v>4833.5685000000121</v>
      </c>
      <c r="P35" s="1"/>
      <c r="S35"/>
    </row>
    <row r="36" spans="1:19" x14ac:dyDescent="0.25">
      <c r="A36">
        <f t="shared" si="0"/>
        <v>26</v>
      </c>
      <c r="B36" s="8">
        <f t="shared" si="1"/>
        <v>110123.26556458074</v>
      </c>
      <c r="C36" s="2">
        <v>26</v>
      </c>
      <c r="D36" s="1">
        <f t="shared" si="12"/>
        <v>110123.26556458074</v>
      </c>
      <c r="E36" s="1">
        <f t="shared" si="2"/>
        <v>110123.26556458074</v>
      </c>
      <c r="F36" s="1">
        <f t="shared" si="3"/>
        <v>2049.0040017988986</v>
      </c>
      <c r="G36" s="1">
        <f t="shared" si="4"/>
        <v>2049.0040017988986</v>
      </c>
      <c r="H36" s="1">
        <f t="shared" si="5"/>
        <v>2049.0040017988986</v>
      </c>
      <c r="I36" s="1">
        <f t="shared" si="6"/>
        <v>2400.4866363802703</v>
      </c>
      <c r="J36" s="1">
        <f t="shared" si="7"/>
        <v>2400.4866363802703</v>
      </c>
      <c r="K36" s="1">
        <f t="shared" si="8"/>
        <v>384.07786182084328</v>
      </c>
      <c r="L36" s="1">
        <f t="shared" si="9"/>
        <v>384.07786182084328</v>
      </c>
      <c r="M36" s="1">
        <f t="shared" si="10"/>
        <v>4833.5685000000121</v>
      </c>
      <c r="N36" s="1">
        <f t="shared" si="11"/>
        <v>4833.5685000000121</v>
      </c>
      <c r="P36" s="1"/>
      <c r="S36"/>
    </row>
    <row r="37" spans="1:19" x14ac:dyDescent="0.25">
      <c r="A37">
        <f t="shared" si="0"/>
        <v>27</v>
      </c>
      <c r="B37" s="8">
        <f t="shared" si="1"/>
        <v>108023.39708600752</v>
      </c>
      <c r="C37" s="2">
        <v>27</v>
      </c>
      <c r="D37" s="1">
        <f t="shared" si="12"/>
        <v>108023.39708600752</v>
      </c>
      <c r="E37" s="1">
        <f t="shared" si="2"/>
        <v>108023.39708600752</v>
      </c>
      <c r="F37" s="1">
        <f t="shared" si="3"/>
        <v>2099.868478573213</v>
      </c>
      <c r="G37" s="1">
        <f t="shared" si="4"/>
        <v>2099.868478573213</v>
      </c>
      <c r="H37" s="1">
        <f t="shared" si="5"/>
        <v>2099.868478573213</v>
      </c>
      <c r="I37" s="1">
        <f t="shared" si="6"/>
        <v>2356.6379495058613</v>
      </c>
      <c r="J37" s="1">
        <f t="shared" si="7"/>
        <v>2356.6379495058613</v>
      </c>
      <c r="K37" s="1">
        <f t="shared" si="8"/>
        <v>377.0620719209378</v>
      </c>
      <c r="L37" s="1">
        <f t="shared" si="9"/>
        <v>377.0620719209378</v>
      </c>
      <c r="M37" s="1">
        <f t="shared" si="10"/>
        <v>4833.5685000000121</v>
      </c>
      <c r="N37" s="1">
        <f t="shared" si="11"/>
        <v>4833.5685000000121</v>
      </c>
      <c r="P37" s="1"/>
      <c r="S37"/>
    </row>
    <row r="38" spans="1:19" x14ac:dyDescent="0.25">
      <c r="A38">
        <f t="shared" si="0"/>
        <v>28</v>
      </c>
      <c r="B38" s="8">
        <f t="shared" si="1"/>
        <v>105871.40147085296</v>
      </c>
      <c r="C38" s="2">
        <v>28</v>
      </c>
      <c r="D38" s="1">
        <f t="shared" si="12"/>
        <v>105871.40147085296</v>
      </c>
      <c r="E38" s="1">
        <f t="shared" si="2"/>
        <v>105871.40147085296</v>
      </c>
      <c r="F38" s="1">
        <f t="shared" si="3"/>
        <v>2151.9956151545621</v>
      </c>
      <c r="G38" s="1">
        <f t="shared" si="4"/>
        <v>2151.9956151545621</v>
      </c>
      <c r="H38" s="1">
        <f t="shared" si="5"/>
        <v>2151.9956151545621</v>
      </c>
      <c r="I38" s="1">
        <f t="shared" si="6"/>
        <v>2311.7007627978019</v>
      </c>
      <c r="J38" s="1">
        <f t="shared" si="7"/>
        <v>2311.7007627978019</v>
      </c>
      <c r="K38" s="1">
        <f t="shared" si="8"/>
        <v>369.8721220476483</v>
      </c>
      <c r="L38" s="1">
        <f t="shared" si="9"/>
        <v>369.8721220476483</v>
      </c>
      <c r="M38" s="1">
        <f t="shared" si="10"/>
        <v>4833.5685000000121</v>
      </c>
      <c r="N38" s="1">
        <f t="shared" si="11"/>
        <v>4833.5685000000121</v>
      </c>
      <c r="P38" s="1"/>
      <c r="S38"/>
    </row>
    <row r="39" spans="1:19" x14ac:dyDescent="0.25">
      <c r="A39">
        <f t="shared" si="0"/>
        <v>29</v>
      </c>
      <c r="B39" s="8">
        <f t="shared" si="1"/>
        <v>103665.98471504208</v>
      </c>
      <c r="C39" s="2">
        <v>29</v>
      </c>
      <c r="D39" s="1">
        <f t="shared" si="12"/>
        <v>103665.98471504208</v>
      </c>
      <c r="E39" s="1">
        <f t="shared" si="2"/>
        <v>103665.98471504208</v>
      </c>
      <c r="F39" s="1">
        <f t="shared" si="3"/>
        <v>2205.4167558108784</v>
      </c>
      <c r="G39" s="1">
        <f t="shared" si="4"/>
        <v>2205.4167558108784</v>
      </c>
      <c r="H39" s="1">
        <f t="shared" si="5"/>
        <v>2205.4167558108784</v>
      </c>
      <c r="I39" s="1">
        <f t="shared" si="6"/>
        <v>2265.64805533546</v>
      </c>
      <c r="J39" s="1">
        <f t="shared" si="7"/>
        <v>2265.64805533546</v>
      </c>
      <c r="K39" s="1">
        <f t="shared" si="8"/>
        <v>362.50368885367362</v>
      </c>
      <c r="L39" s="1">
        <f t="shared" si="9"/>
        <v>362.50368885367362</v>
      </c>
      <c r="M39" s="1">
        <f t="shared" si="10"/>
        <v>4833.5685000000121</v>
      </c>
      <c r="N39" s="1">
        <f t="shared" si="11"/>
        <v>4833.5685000000121</v>
      </c>
      <c r="P39" s="1"/>
      <c r="S39"/>
    </row>
    <row r="40" spans="1:19" x14ac:dyDescent="0.25">
      <c r="A40">
        <f t="shared" si="0"/>
        <v>30</v>
      </c>
      <c r="B40" s="8">
        <f t="shared" si="1"/>
        <v>101405.82069214186</v>
      </c>
      <c r="C40" s="2">
        <v>30</v>
      </c>
      <c r="D40" s="1">
        <f t="shared" si="12"/>
        <v>101405.82069214186</v>
      </c>
      <c r="E40" s="1">
        <f t="shared" si="2"/>
        <v>101405.82069214186</v>
      </c>
      <c r="F40" s="1">
        <f t="shared" si="3"/>
        <v>2260.164022900226</v>
      </c>
      <c r="G40" s="1">
        <f t="shared" si="4"/>
        <v>2260.164022900226</v>
      </c>
      <c r="H40" s="1">
        <f t="shared" si="5"/>
        <v>2260.164022900226</v>
      </c>
      <c r="I40" s="1">
        <f t="shared" si="6"/>
        <v>2218.4521354308499</v>
      </c>
      <c r="J40" s="1">
        <f t="shared" si="7"/>
        <v>2218.4521354308499</v>
      </c>
      <c r="K40" s="1">
        <f t="shared" si="8"/>
        <v>354.95234166893601</v>
      </c>
      <c r="L40" s="1">
        <f t="shared" si="9"/>
        <v>354.95234166893601</v>
      </c>
      <c r="M40" s="1">
        <f t="shared" si="10"/>
        <v>4833.5685000000121</v>
      </c>
      <c r="N40" s="1">
        <f t="shared" si="11"/>
        <v>4833.5685000000121</v>
      </c>
      <c r="P40" s="1"/>
      <c r="S40"/>
    </row>
    <row r="41" spans="1:19" x14ac:dyDescent="0.25">
      <c r="A41">
        <f t="shared" si="0"/>
        <v>31</v>
      </c>
      <c r="B41" s="8">
        <f t="shared" si="1"/>
        <v>99089.550355955755</v>
      </c>
      <c r="C41" s="2">
        <v>31</v>
      </c>
      <c r="D41" s="1">
        <f t="shared" si="12"/>
        <v>99089.550355955755</v>
      </c>
      <c r="E41" s="1">
        <f t="shared" si="2"/>
        <v>99089.550355955755</v>
      </c>
      <c r="F41" s="1">
        <f t="shared" si="3"/>
        <v>2316.2703361861049</v>
      </c>
      <c r="G41" s="1">
        <f t="shared" si="4"/>
        <v>2316.2703361861049</v>
      </c>
      <c r="H41" s="1">
        <f t="shared" si="5"/>
        <v>2316.2703361861049</v>
      </c>
      <c r="I41" s="1">
        <f t="shared" si="6"/>
        <v>2170.084623977506</v>
      </c>
      <c r="J41" s="1">
        <f t="shared" si="7"/>
        <v>2170.084623977506</v>
      </c>
      <c r="K41" s="1">
        <f t="shared" si="8"/>
        <v>347.21353983640097</v>
      </c>
      <c r="L41" s="1">
        <f t="shared" si="9"/>
        <v>347.21353983640097</v>
      </c>
      <c r="M41" s="1">
        <f t="shared" si="10"/>
        <v>4833.5685000000121</v>
      </c>
      <c r="N41" s="1">
        <f t="shared" si="11"/>
        <v>4833.5685000000121</v>
      </c>
      <c r="P41" s="1"/>
      <c r="S41"/>
    </row>
    <row r="42" spans="1:19" x14ac:dyDescent="0.25">
      <c r="A42">
        <f t="shared" ref="A42:A70" si="13">IF(C42&lt;=$R$9,C42,"")</f>
        <v>32</v>
      </c>
      <c r="B42" s="8">
        <f t="shared" si="1"/>
        <v>96715.780923323502</v>
      </c>
      <c r="C42" s="2">
        <v>32</v>
      </c>
      <c r="D42" s="1">
        <f t="shared" si="12"/>
        <v>96715.780923323502</v>
      </c>
      <c r="E42" s="1">
        <f t="shared" si="2"/>
        <v>96715.780923323502</v>
      </c>
      <c r="F42" s="1">
        <f t="shared" si="3"/>
        <v>2373.7694326322498</v>
      </c>
      <c r="G42" s="1">
        <f t="shared" si="4"/>
        <v>2373.7694326322498</v>
      </c>
      <c r="H42" s="1">
        <f t="shared" si="5"/>
        <v>2373.7694326322498</v>
      </c>
      <c r="I42" s="1">
        <f t="shared" si="6"/>
        <v>2120.5164373860021</v>
      </c>
      <c r="J42" s="1">
        <f t="shared" si="7"/>
        <v>2120.5164373860021</v>
      </c>
      <c r="K42" s="1">
        <f t="shared" si="8"/>
        <v>339.28262998176035</v>
      </c>
      <c r="L42" s="1">
        <f t="shared" si="9"/>
        <v>339.28262998176035</v>
      </c>
      <c r="M42" s="1">
        <f t="shared" si="10"/>
        <v>4833.5685000000121</v>
      </c>
      <c r="N42" s="1">
        <f t="shared" si="11"/>
        <v>4833.5685000000121</v>
      </c>
      <c r="P42" s="1"/>
      <c r="S42"/>
    </row>
    <row r="43" spans="1:19" x14ac:dyDescent="0.25">
      <c r="A43">
        <f t="shared" si="13"/>
        <v>33</v>
      </c>
      <c r="B43" s="8">
        <f t="shared" si="1"/>
        <v>94283.0850366347</v>
      </c>
      <c r="C43" s="2">
        <v>33</v>
      </c>
      <c r="D43" s="1">
        <f t="shared" si="12"/>
        <v>94283.0850366347</v>
      </c>
      <c r="E43" s="1">
        <f t="shared" si="2"/>
        <v>94283.0850366347</v>
      </c>
      <c r="F43" s="1">
        <f t="shared" ref="F43:F70" si="14">IFERROR(IF(A43&lt;$R$9,IFERROR(IF(H43&gt;=0,N43-J43-L43,""),""),IF(A43=$R$9,D42,"")),"")</f>
        <v>2432.6958866888044</v>
      </c>
      <c r="G43" s="1">
        <f t="shared" si="4"/>
        <v>2432.6958866888044</v>
      </c>
      <c r="H43" s="1">
        <f t="shared" si="5"/>
        <v>2432.6958866888044</v>
      </c>
      <c r="I43" s="1">
        <f t="shared" si="6"/>
        <v>2069.7177700958687</v>
      </c>
      <c r="J43" s="1">
        <f t="shared" si="7"/>
        <v>2069.7177700958687</v>
      </c>
      <c r="K43" s="1">
        <f t="shared" si="8"/>
        <v>331.15484321533899</v>
      </c>
      <c r="L43" s="1">
        <f t="shared" si="9"/>
        <v>331.15484321533899</v>
      </c>
      <c r="M43" s="1">
        <f t="shared" ref="M43:M70" si="15">IFERROR(IF(A43&lt;$R$9,N43,F43+I43+K43),"")</f>
        <v>4833.5685000000121</v>
      </c>
      <c r="N43" s="1">
        <f t="shared" si="11"/>
        <v>4833.5685000000121</v>
      </c>
      <c r="P43" s="1"/>
      <c r="S43"/>
    </row>
    <row r="44" spans="1:19" x14ac:dyDescent="0.25">
      <c r="A44">
        <f t="shared" si="13"/>
        <v>34</v>
      </c>
      <c r="B44" s="8">
        <f t="shared" si="1"/>
        <v>91789.999905552613</v>
      </c>
      <c r="C44" s="2">
        <v>34</v>
      </c>
      <c r="D44" s="1">
        <f t="shared" si="12"/>
        <v>91789.999905552613</v>
      </c>
      <c r="E44" s="1">
        <f t="shared" si="2"/>
        <v>91789.999905552613</v>
      </c>
      <c r="F44" s="1">
        <f t="shared" si="14"/>
        <v>2493.0851310820894</v>
      </c>
      <c r="G44" s="1">
        <f t="shared" si="4"/>
        <v>2493.0851310820894</v>
      </c>
      <c r="H44" s="1">
        <f t="shared" si="5"/>
        <v>2493.0851310820894</v>
      </c>
      <c r="I44" s="1">
        <f t="shared" si="6"/>
        <v>2017.6580766533818</v>
      </c>
      <c r="J44" s="1">
        <f t="shared" si="7"/>
        <v>2017.6580766533818</v>
      </c>
      <c r="K44" s="1">
        <f t="shared" si="8"/>
        <v>322.82529226454108</v>
      </c>
      <c r="L44" s="1">
        <f t="shared" si="9"/>
        <v>322.82529226454108</v>
      </c>
      <c r="M44" s="1">
        <f t="shared" si="15"/>
        <v>4833.5685000000121</v>
      </c>
      <c r="N44" s="1">
        <f t="shared" si="11"/>
        <v>4833.5685000000121</v>
      </c>
      <c r="P44" s="1"/>
      <c r="S44"/>
    </row>
    <row r="45" spans="1:19" x14ac:dyDescent="0.25">
      <c r="A45">
        <f t="shared" si="13"/>
        <v>35</v>
      </c>
      <c r="B45" s="8">
        <f t="shared" si="1"/>
        <v>89235.026427432167</v>
      </c>
      <c r="C45" s="2">
        <v>35</v>
      </c>
      <c r="D45" s="1">
        <f t="shared" si="12"/>
        <v>89235.026427432167</v>
      </c>
      <c r="E45" s="1">
        <f t="shared" si="2"/>
        <v>89235.026427432167</v>
      </c>
      <c r="F45" s="1">
        <f t="shared" si="14"/>
        <v>2554.9734781204465</v>
      </c>
      <c r="G45" s="1">
        <f t="shared" si="4"/>
        <v>2554.9734781204465</v>
      </c>
      <c r="H45" s="1">
        <f t="shared" si="5"/>
        <v>2554.9734781204465</v>
      </c>
      <c r="I45" s="1">
        <f t="shared" si="6"/>
        <v>1964.3060533444532</v>
      </c>
      <c r="J45" s="1">
        <f t="shared" si="7"/>
        <v>1964.3060533444532</v>
      </c>
      <c r="K45" s="1">
        <f t="shared" si="8"/>
        <v>314.28896853511253</v>
      </c>
      <c r="L45" s="1">
        <f t="shared" si="9"/>
        <v>314.28896853511253</v>
      </c>
      <c r="M45" s="1">
        <f t="shared" si="15"/>
        <v>4833.5685000000121</v>
      </c>
      <c r="N45" s="1">
        <f t="shared" si="11"/>
        <v>4833.5685000000121</v>
      </c>
      <c r="P45" s="1"/>
      <c r="S45"/>
    </row>
    <row r="46" spans="1:19" x14ac:dyDescent="0.25">
      <c r="A46">
        <f t="shared" si="13"/>
        <v>36</v>
      </c>
      <c r="B46" s="8">
        <f t="shared" si="1"/>
        <v>86616.628285903178</v>
      </c>
      <c r="C46" s="2">
        <v>36</v>
      </c>
      <c r="D46" s="1">
        <f t="shared" si="12"/>
        <v>86616.628285903178</v>
      </c>
      <c r="E46" s="1">
        <f t="shared" si="2"/>
        <v>86616.628285903178</v>
      </c>
      <c r="F46" s="1">
        <f t="shared" si="14"/>
        <v>2618.3981415289859</v>
      </c>
      <c r="G46" s="1">
        <f t="shared" si="4"/>
        <v>2618.3981415289859</v>
      </c>
      <c r="H46" s="1">
        <f t="shared" si="5"/>
        <v>2618.3981415289859</v>
      </c>
      <c r="I46" s="1">
        <f t="shared" si="6"/>
        <v>1909.6296193715741</v>
      </c>
      <c r="J46" s="1">
        <f t="shared" si="7"/>
        <v>1909.6296193715741</v>
      </c>
      <c r="K46" s="1">
        <f>IFERROR(IF(L46&gt;=0,I46*16%,""),"")</f>
        <v>305.54073909945186</v>
      </c>
      <c r="L46" s="1">
        <f t="shared" si="9"/>
        <v>305.54073909945186</v>
      </c>
      <c r="M46" s="1">
        <f t="shared" si="15"/>
        <v>4833.5685000000121</v>
      </c>
      <c r="N46" s="1">
        <f t="shared" si="11"/>
        <v>4833.5685000000121</v>
      </c>
      <c r="P46" s="1"/>
      <c r="S46"/>
    </row>
    <row r="47" spans="1:19" x14ac:dyDescent="0.25">
      <c r="A47">
        <f t="shared" si="13"/>
        <v>37</v>
      </c>
      <c r="B47" s="8">
        <f t="shared" si="1"/>
        <v>83933.231027076821</v>
      </c>
      <c r="C47" s="2">
        <v>37</v>
      </c>
      <c r="D47" s="1">
        <f t="shared" si="12"/>
        <v>83933.231027076821</v>
      </c>
      <c r="E47" s="1">
        <f t="shared" si="2"/>
        <v>83933.231027076821</v>
      </c>
      <c r="F47" s="1">
        <f t="shared" si="14"/>
        <v>2683.3972588263568</v>
      </c>
      <c r="G47" s="1">
        <f t="shared" si="4"/>
        <v>2683.3972588263568</v>
      </c>
      <c r="H47" s="1">
        <f t="shared" si="5"/>
        <v>2683.3972588263568</v>
      </c>
      <c r="I47" s="1">
        <f t="shared" si="6"/>
        <v>1853.595897563496</v>
      </c>
      <c r="J47" s="1">
        <f t="shared" si="7"/>
        <v>1853.595897563496</v>
      </c>
      <c r="K47" s="1">
        <f t="shared" si="8"/>
        <v>296.57534361015939</v>
      </c>
      <c r="L47" s="1">
        <f t="shared" si="9"/>
        <v>296.57534361015939</v>
      </c>
      <c r="M47" s="1">
        <f t="shared" si="15"/>
        <v>4833.5685000000121</v>
      </c>
      <c r="N47" s="1">
        <f t="shared" si="11"/>
        <v>4833.5685000000121</v>
      </c>
      <c r="S47"/>
    </row>
    <row r="48" spans="1:19" x14ac:dyDescent="0.25">
      <c r="A48">
        <f t="shared" si="13"/>
        <v>38</v>
      </c>
      <c r="B48" s="8">
        <f t="shared" si="1"/>
        <v>81183.221112819825</v>
      </c>
      <c r="C48" s="2">
        <v>38</v>
      </c>
      <c r="D48" s="1">
        <f t="shared" si="12"/>
        <v>81183.221112819825</v>
      </c>
      <c r="E48" s="1">
        <f t="shared" si="2"/>
        <v>81183.221112819825</v>
      </c>
      <c r="F48" s="1">
        <f t="shared" si="14"/>
        <v>2750.0099142569961</v>
      </c>
      <c r="G48" s="1">
        <f t="shared" si="4"/>
        <v>2750.0099142569961</v>
      </c>
      <c r="H48" s="1">
        <f t="shared" si="5"/>
        <v>2750.0099142569961</v>
      </c>
      <c r="I48" s="1">
        <f t="shared" si="6"/>
        <v>1796.1711946060482</v>
      </c>
      <c r="J48" s="1">
        <f t="shared" si="7"/>
        <v>1796.1711946060482</v>
      </c>
      <c r="K48" s="1">
        <f t="shared" si="8"/>
        <v>287.38739113696772</v>
      </c>
      <c r="L48" s="1">
        <f t="shared" si="9"/>
        <v>287.38739113696772</v>
      </c>
      <c r="M48" s="1">
        <f t="shared" si="15"/>
        <v>4833.5685000000121</v>
      </c>
      <c r="N48" s="1">
        <f t="shared" si="11"/>
        <v>4833.5685000000121</v>
      </c>
      <c r="S48"/>
    </row>
    <row r="49" spans="1:19" x14ac:dyDescent="0.25">
      <c r="A49">
        <f t="shared" si="13"/>
        <v>39</v>
      </c>
      <c r="B49" s="8">
        <f t="shared" si="1"/>
        <v>78364.944950527177</v>
      </c>
      <c r="C49" s="2">
        <v>39</v>
      </c>
      <c r="D49" s="1">
        <f t="shared" si="12"/>
        <v>78364.944950527177</v>
      </c>
      <c r="E49" s="1">
        <f t="shared" si="2"/>
        <v>78364.944950527177</v>
      </c>
      <c r="F49" s="1">
        <f t="shared" si="14"/>
        <v>2818.2761622926537</v>
      </c>
      <c r="G49" s="1">
        <f t="shared" si="4"/>
        <v>2818.2761622926537</v>
      </c>
      <c r="H49" s="1">
        <f t="shared" si="5"/>
        <v>2818.2761622926537</v>
      </c>
      <c r="I49" s="1">
        <f t="shared" si="6"/>
        <v>1737.3209807822054</v>
      </c>
      <c r="J49" s="1">
        <f t="shared" si="7"/>
        <v>1737.3209807822054</v>
      </c>
      <c r="K49" s="1">
        <f t="shared" si="8"/>
        <v>277.97135692515286</v>
      </c>
      <c r="L49" s="1">
        <f t="shared" si="9"/>
        <v>277.97135692515286</v>
      </c>
      <c r="M49" s="1">
        <f t="shared" si="15"/>
        <v>4833.5685000000121</v>
      </c>
      <c r="N49" s="1">
        <f t="shared" si="11"/>
        <v>4833.5685000000121</v>
      </c>
      <c r="S49"/>
    </row>
    <row r="50" spans="1:19" x14ac:dyDescent="0.25">
      <c r="A50">
        <f t="shared" si="13"/>
        <v>40</v>
      </c>
      <c r="B50" s="8">
        <f t="shared" si="1"/>
        <v>75476.707898809866</v>
      </c>
      <c r="C50" s="2">
        <v>40</v>
      </c>
      <c r="D50" s="1">
        <f t="shared" si="12"/>
        <v>75476.707898809866</v>
      </c>
      <c r="E50" s="1">
        <f t="shared" si="2"/>
        <v>75476.707898809866</v>
      </c>
      <c r="F50" s="1">
        <f t="shared" si="14"/>
        <v>2888.2370517173135</v>
      </c>
      <c r="G50" s="1">
        <f t="shared" si="4"/>
        <v>2888.2370517173135</v>
      </c>
      <c r="H50" s="1">
        <f t="shared" si="5"/>
        <v>2888.2370517173135</v>
      </c>
      <c r="I50" s="1">
        <f t="shared" si="6"/>
        <v>1677.0098692092229</v>
      </c>
      <c r="J50" s="1">
        <f t="shared" si="7"/>
        <v>1677.0098692092229</v>
      </c>
      <c r="K50" s="1">
        <f t="shared" si="8"/>
        <v>268.32157907347568</v>
      </c>
      <c r="L50" s="1">
        <f t="shared" si="9"/>
        <v>268.32157907347568</v>
      </c>
      <c r="M50" s="1">
        <f t="shared" si="15"/>
        <v>4833.5685000000121</v>
      </c>
      <c r="N50" s="1">
        <f t="shared" si="11"/>
        <v>4833.5685000000121</v>
      </c>
      <c r="S50"/>
    </row>
    <row r="51" spans="1:19" x14ac:dyDescent="0.25">
      <c r="A51">
        <f t="shared" si="13"/>
        <v>41</v>
      </c>
      <c r="B51" s="8">
        <f t="shared" si="1"/>
        <v>72516.773248499871</v>
      </c>
      <c r="C51" s="2">
        <v>41</v>
      </c>
      <c r="D51" s="1">
        <f t="shared" si="12"/>
        <v>72516.773248499871</v>
      </c>
      <c r="E51" s="1">
        <f t="shared" si="2"/>
        <v>72516.773248499871</v>
      </c>
      <c r="F51" s="1">
        <f t="shared" si="14"/>
        <v>2959.934650310001</v>
      </c>
      <c r="G51" s="1">
        <f t="shared" si="4"/>
        <v>2959.934650310001</v>
      </c>
      <c r="H51" s="1">
        <f t="shared" si="5"/>
        <v>2959.934650310001</v>
      </c>
      <c r="I51" s="1">
        <f t="shared" si="6"/>
        <v>1615.2015945603541</v>
      </c>
      <c r="J51" s="1">
        <f t="shared" si="7"/>
        <v>1615.2015945603541</v>
      </c>
      <c r="K51" s="1">
        <f t="shared" si="8"/>
        <v>258.43225512965665</v>
      </c>
      <c r="L51" s="1">
        <f t="shared" si="9"/>
        <v>258.43225512965665</v>
      </c>
      <c r="M51" s="1">
        <f t="shared" si="15"/>
        <v>4833.5685000000121</v>
      </c>
      <c r="N51" s="1">
        <f t="shared" si="11"/>
        <v>4833.5685000000121</v>
      </c>
      <c r="S51"/>
    </row>
    <row r="52" spans="1:19" x14ac:dyDescent="0.25">
      <c r="A52">
        <f t="shared" si="13"/>
        <v>42</v>
      </c>
      <c r="B52" s="8">
        <f t="shared" si="1"/>
        <v>69483.361178359555</v>
      </c>
      <c r="C52" s="2">
        <v>42</v>
      </c>
      <c r="D52" s="1">
        <f t="shared" si="12"/>
        <v>69483.361178359555</v>
      </c>
      <c r="E52" s="1">
        <f t="shared" si="2"/>
        <v>69483.361178359555</v>
      </c>
      <c r="F52" s="1">
        <f t="shared" si="14"/>
        <v>3033.4120701403199</v>
      </c>
      <c r="G52" s="1">
        <f t="shared" si="4"/>
        <v>3033.4120701403199</v>
      </c>
      <c r="H52" s="1">
        <f t="shared" si="5"/>
        <v>3033.4120701403199</v>
      </c>
      <c r="I52" s="1">
        <f t="shared" si="6"/>
        <v>1551.8589912583552</v>
      </c>
      <c r="J52" s="1">
        <f t="shared" si="7"/>
        <v>1551.8589912583552</v>
      </c>
      <c r="K52" s="1">
        <f t="shared" si="8"/>
        <v>248.29743860133684</v>
      </c>
      <c r="L52" s="1">
        <f t="shared" si="9"/>
        <v>248.29743860133684</v>
      </c>
      <c r="M52" s="1">
        <f t="shared" si="15"/>
        <v>4833.5685000000121</v>
      </c>
      <c r="N52" s="1">
        <f t="shared" si="11"/>
        <v>4833.5685000000121</v>
      </c>
      <c r="S52"/>
    </row>
    <row r="53" spans="1:19" x14ac:dyDescent="0.25">
      <c r="A53">
        <f t="shared" si="13"/>
        <v>43</v>
      </c>
      <c r="B53" s="8">
        <f t="shared" si="1"/>
        <v>66374.647684867639</v>
      </c>
      <c r="C53" s="2">
        <v>43</v>
      </c>
      <c r="D53" s="1">
        <f t="shared" si="12"/>
        <v>66374.647684867639</v>
      </c>
      <c r="E53" s="1">
        <f t="shared" si="2"/>
        <v>66374.647684867639</v>
      </c>
      <c r="F53" s="1">
        <f t="shared" si="14"/>
        <v>3108.7134934919177</v>
      </c>
      <c r="G53" s="1">
        <f t="shared" si="4"/>
        <v>3108.7134934919177</v>
      </c>
      <c r="H53" s="1">
        <f t="shared" si="5"/>
        <v>3108.7134934919177</v>
      </c>
      <c r="I53" s="1">
        <f t="shared" si="6"/>
        <v>1486.9439711276677</v>
      </c>
      <c r="J53" s="1">
        <f t="shared" si="7"/>
        <v>1486.9439711276677</v>
      </c>
      <c r="K53" s="1">
        <f t="shared" si="8"/>
        <v>237.91103538042685</v>
      </c>
      <c r="L53" s="1">
        <f t="shared" si="9"/>
        <v>237.91103538042685</v>
      </c>
      <c r="M53" s="1">
        <f t="shared" si="15"/>
        <v>4833.5685000000121</v>
      </c>
      <c r="N53" s="1">
        <f t="shared" si="11"/>
        <v>4833.5685000000121</v>
      </c>
      <c r="S53"/>
    </row>
    <row r="54" spans="1:19" x14ac:dyDescent="0.25">
      <c r="A54">
        <f t="shared" si="13"/>
        <v>44</v>
      </c>
      <c r="B54" s="8">
        <f t="shared" si="1"/>
        <v>63188.763485438154</v>
      </c>
      <c r="C54" s="2">
        <v>44</v>
      </c>
      <c r="D54" s="1">
        <f t="shared" si="12"/>
        <v>63188.763485438154</v>
      </c>
      <c r="E54" s="1">
        <f t="shared" si="2"/>
        <v>63188.763485438154</v>
      </c>
      <c r="F54" s="1">
        <f t="shared" si="14"/>
        <v>3185.8841994294821</v>
      </c>
      <c r="G54" s="1">
        <f t="shared" si="4"/>
        <v>3185.8841994294821</v>
      </c>
      <c r="H54" s="1">
        <f t="shared" si="5"/>
        <v>3185.8841994294821</v>
      </c>
      <c r="I54" s="1">
        <f t="shared" si="6"/>
        <v>1420.4175004918359</v>
      </c>
      <c r="J54" s="1">
        <f t="shared" si="7"/>
        <v>1420.4175004918359</v>
      </c>
      <c r="K54" s="1">
        <f t="shared" si="8"/>
        <v>227.26680007869373</v>
      </c>
      <c r="L54" s="1">
        <f t="shared" si="9"/>
        <v>227.26680007869373</v>
      </c>
      <c r="M54" s="1">
        <f t="shared" si="15"/>
        <v>4833.5685000000121</v>
      </c>
      <c r="N54" s="1">
        <f t="shared" si="11"/>
        <v>4833.5685000000121</v>
      </c>
      <c r="S54"/>
    </row>
    <row r="55" spans="1:19" x14ac:dyDescent="0.25">
      <c r="A55">
        <f t="shared" si="13"/>
        <v>45</v>
      </c>
      <c r="B55" s="8">
        <f t="shared" si="1"/>
        <v>59923.792894412916</v>
      </c>
      <c r="C55" s="2">
        <v>45</v>
      </c>
      <c r="D55" s="1">
        <f t="shared" si="12"/>
        <v>59923.792894412916</v>
      </c>
      <c r="E55" s="1">
        <f t="shared" si="2"/>
        <v>59923.792894412916</v>
      </c>
      <c r="F55" s="1">
        <f t="shared" si="14"/>
        <v>3264.9705910252364</v>
      </c>
      <c r="G55" s="1">
        <f t="shared" si="4"/>
        <v>3264.9705910252364</v>
      </c>
      <c r="H55" s="1">
        <f t="shared" si="5"/>
        <v>3264.9705910252364</v>
      </c>
      <c r="I55" s="1">
        <f t="shared" si="6"/>
        <v>1352.2395767023925</v>
      </c>
      <c r="J55" s="1">
        <f t="shared" si="7"/>
        <v>1352.2395767023925</v>
      </c>
      <c r="K55" s="1">
        <f t="shared" si="8"/>
        <v>216.3583322723828</v>
      </c>
      <c r="L55" s="1">
        <f t="shared" si="9"/>
        <v>216.3583322723828</v>
      </c>
      <c r="M55" s="1">
        <f t="shared" si="15"/>
        <v>4833.5685000000121</v>
      </c>
      <c r="N55" s="1">
        <f t="shared" si="11"/>
        <v>4833.5685000000121</v>
      </c>
      <c r="S55"/>
    </row>
    <row r="56" spans="1:19" x14ac:dyDescent="0.25">
      <c r="A56">
        <f t="shared" si="13"/>
        <v>46</v>
      </c>
      <c r="B56" s="8">
        <f t="shared" si="1"/>
        <v>56577.772671151615</v>
      </c>
      <c r="C56" s="2">
        <v>46</v>
      </c>
      <c r="D56" s="1">
        <f t="shared" si="12"/>
        <v>56577.772671151615</v>
      </c>
      <c r="E56" s="1">
        <f t="shared" si="2"/>
        <v>56577.772671151615</v>
      </c>
      <c r="F56" s="1">
        <f t="shared" si="14"/>
        <v>3346.0202232612996</v>
      </c>
      <c r="G56" s="1">
        <f t="shared" si="4"/>
        <v>3346.0202232612996</v>
      </c>
      <c r="H56" s="1">
        <f t="shared" si="5"/>
        <v>3346.0202232612996</v>
      </c>
      <c r="I56" s="1">
        <f t="shared" si="6"/>
        <v>1282.369204085097</v>
      </c>
      <c r="J56" s="1">
        <f t="shared" si="7"/>
        <v>1282.369204085097</v>
      </c>
      <c r="K56" s="1">
        <f t="shared" si="8"/>
        <v>205.17907265361552</v>
      </c>
      <c r="L56" s="1">
        <f t="shared" si="9"/>
        <v>205.17907265361552</v>
      </c>
      <c r="M56" s="1">
        <f t="shared" si="15"/>
        <v>4833.5685000000121</v>
      </c>
      <c r="N56" s="1">
        <f t="shared" si="11"/>
        <v>4833.5685000000121</v>
      </c>
      <c r="S56"/>
    </row>
    <row r="57" spans="1:19" x14ac:dyDescent="0.25">
      <c r="A57">
        <f t="shared" si="13"/>
        <v>47</v>
      </c>
      <c r="B57" s="8">
        <f t="shared" si="1"/>
        <v>53148.690839526913</v>
      </c>
      <c r="C57" s="2">
        <v>47</v>
      </c>
      <c r="D57" s="1">
        <f t="shared" si="12"/>
        <v>53148.690839526913</v>
      </c>
      <c r="E57" s="1">
        <f t="shared" si="2"/>
        <v>53148.690839526913</v>
      </c>
      <c r="F57" s="1">
        <f t="shared" si="14"/>
        <v>3429.0818316246996</v>
      </c>
      <c r="G57" s="1">
        <f t="shared" si="4"/>
        <v>3429.0818316246996</v>
      </c>
      <c r="H57" s="1">
        <f t="shared" si="5"/>
        <v>3429.0818316246996</v>
      </c>
      <c r="I57" s="1">
        <f t="shared" si="6"/>
        <v>1210.7643692890622</v>
      </c>
      <c r="J57" s="1">
        <f t="shared" si="7"/>
        <v>1210.7643692890622</v>
      </c>
      <c r="K57" s="1">
        <f t="shared" si="8"/>
        <v>193.72229908624996</v>
      </c>
      <c r="L57" s="1">
        <f t="shared" si="9"/>
        <v>193.72229908624996</v>
      </c>
      <c r="M57" s="1">
        <f t="shared" si="15"/>
        <v>4833.5685000000121</v>
      </c>
      <c r="N57" s="1">
        <f t="shared" si="11"/>
        <v>4833.5685000000121</v>
      </c>
      <c r="S57"/>
    </row>
    <row r="58" spans="1:19" x14ac:dyDescent="0.25">
      <c r="A58">
        <f t="shared" si="13"/>
        <v>48</v>
      </c>
      <c r="B58" s="8">
        <f t="shared" si="1"/>
        <v>49634.485478114686</v>
      </c>
      <c r="C58" s="2">
        <v>48</v>
      </c>
      <c r="D58" s="1">
        <f t="shared" si="12"/>
        <v>49634.485478114686</v>
      </c>
      <c r="E58" s="1">
        <f t="shared" si="2"/>
        <v>49634.485478114686</v>
      </c>
      <c r="F58" s="1">
        <f t="shared" si="14"/>
        <v>3514.2053614122301</v>
      </c>
      <c r="G58" s="1">
        <f t="shared" si="4"/>
        <v>3514.2053614122301</v>
      </c>
      <c r="H58" s="1">
        <f t="shared" si="5"/>
        <v>3514.2053614122301</v>
      </c>
      <c r="I58" s="1">
        <f t="shared" si="6"/>
        <v>1137.38201602395</v>
      </c>
      <c r="J58" s="1">
        <f t="shared" si="7"/>
        <v>1137.38201602395</v>
      </c>
      <c r="K58" s="1">
        <f>IFERROR(IF(L58&gt;=0,I58*16%,""),"")</f>
        <v>181.981122563832</v>
      </c>
      <c r="L58" s="1">
        <f t="shared" si="9"/>
        <v>181.981122563832</v>
      </c>
      <c r="M58" s="1">
        <f t="shared" si="15"/>
        <v>4833.5685000000121</v>
      </c>
      <c r="N58" s="1">
        <f t="shared" si="11"/>
        <v>4833.5685000000121</v>
      </c>
      <c r="S58"/>
    </row>
    <row r="59" spans="1:19" x14ac:dyDescent="0.25">
      <c r="A59">
        <f t="shared" si="13"/>
        <v>49</v>
      </c>
      <c r="B59" s="8">
        <f t="shared" si="1"/>
        <v>46033.043480351917</v>
      </c>
      <c r="C59" s="2">
        <v>49</v>
      </c>
      <c r="D59" s="1">
        <f t="shared" si="12"/>
        <v>46033.043480351917</v>
      </c>
      <c r="E59" s="1">
        <f t="shared" si="2"/>
        <v>46033.043480351917</v>
      </c>
      <c r="F59" s="1">
        <f t="shared" si="14"/>
        <v>3601.4419977627658</v>
      </c>
      <c r="G59" s="1">
        <f t="shared" si="4"/>
        <v>3601.4419977627658</v>
      </c>
      <c r="H59" s="1">
        <f t="shared" si="5"/>
        <v>3601.4419977627658</v>
      </c>
      <c r="I59" s="1">
        <f t="shared" si="6"/>
        <v>1062.17801917004</v>
      </c>
      <c r="J59" s="1">
        <f t="shared" si="7"/>
        <v>1062.17801917004</v>
      </c>
      <c r="K59" s="1">
        <f t="shared" si="8"/>
        <v>169.94848306720641</v>
      </c>
      <c r="L59" s="1">
        <f t="shared" si="9"/>
        <v>169.94848306720641</v>
      </c>
      <c r="M59" s="1">
        <f t="shared" si="15"/>
        <v>4833.5685000000121</v>
      </c>
      <c r="N59" s="1">
        <f t="shared" si="11"/>
        <v>4833.5685000000121</v>
      </c>
      <c r="S59"/>
    </row>
    <row r="60" spans="1:19" x14ac:dyDescent="0.25">
      <c r="A60">
        <f t="shared" si="13"/>
        <v>50</v>
      </c>
      <c r="B60" s="8">
        <f t="shared" si="1"/>
        <v>42342.199283916809</v>
      </c>
      <c r="C60" s="2">
        <v>50</v>
      </c>
      <c r="D60" s="1">
        <f t="shared" si="12"/>
        <v>42342.199283916809</v>
      </c>
      <c r="E60" s="1">
        <f t="shared" si="2"/>
        <v>42342.199283916809</v>
      </c>
      <c r="F60" s="1">
        <f t="shared" si="14"/>
        <v>3690.8441964351055</v>
      </c>
      <c r="G60" s="1">
        <f t="shared" si="4"/>
        <v>3690.8441964351055</v>
      </c>
      <c r="H60" s="1">
        <f t="shared" si="5"/>
        <v>3690.8441964351055</v>
      </c>
      <c r="I60" s="1">
        <f t="shared" si="6"/>
        <v>985.10715824560941</v>
      </c>
      <c r="J60" s="1">
        <f t="shared" si="7"/>
        <v>985.10715824560941</v>
      </c>
      <c r="K60" s="1">
        <f t="shared" si="8"/>
        <v>157.61714531929752</v>
      </c>
      <c r="L60" s="1">
        <f t="shared" si="9"/>
        <v>157.61714531929752</v>
      </c>
      <c r="M60" s="1">
        <f t="shared" si="15"/>
        <v>4833.5685000000121</v>
      </c>
      <c r="N60" s="1">
        <f t="shared" si="11"/>
        <v>4833.5685000000121</v>
      </c>
      <c r="S60"/>
    </row>
    <row r="61" spans="1:19" x14ac:dyDescent="0.25">
      <c r="A61">
        <f t="shared" si="13"/>
        <v>51</v>
      </c>
      <c r="B61" s="8">
        <f t="shared" si="1"/>
        <v>38559.733568566968</v>
      </c>
      <c r="C61" s="2">
        <v>51</v>
      </c>
      <c r="D61" s="1">
        <f t="shared" si="12"/>
        <v>38559.733568566968</v>
      </c>
      <c r="E61" s="1">
        <f t="shared" si="2"/>
        <v>38559.733568566968</v>
      </c>
      <c r="F61" s="1">
        <f t="shared" si="14"/>
        <v>3782.4657153498401</v>
      </c>
      <c r="G61" s="1">
        <f t="shared" si="4"/>
        <v>3782.4657153498401</v>
      </c>
      <c r="H61" s="1">
        <f t="shared" si="5"/>
        <v>3782.4657153498401</v>
      </c>
      <c r="I61" s="1">
        <f t="shared" si="6"/>
        <v>906.12309021566534</v>
      </c>
      <c r="J61" s="1">
        <f t="shared" si="7"/>
        <v>906.12309021566534</v>
      </c>
      <c r="K61" s="1">
        <f t="shared" si="8"/>
        <v>144.97969443450646</v>
      </c>
      <c r="L61" s="1">
        <f t="shared" si="9"/>
        <v>144.97969443450646</v>
      </c>
      <c r="M61" s="1">
        <f t="shared" si="15"/>
        <v>4833.5685000000121</v>
      </c>
      <c r="N61" s="1">
        <f t="shared" si="11"/>
        <v>4833.5685000000121</v>
      </c>
      <c r="S61"/>
    </row>
    <row r="62" spans="1:19" x14ac:dyDescent="0.25">
      <c r="A62">
        <f t="shared" si="13"/>
        <v>52</v>
      </c>
      <c r="B62" s="8">
        <f t="shared" si="1"/>
        <v>34683.371921652746</v>
      </c>
      <c r="C62" s="2">
        <v>52</v>
      </c>
      <c r="D62" s="1">
        <f t="shared" si="12"/>
        <v>34683.371921652746</v>
      </c>
      <c r="E62" s="1">
        <f t="shared" si="2"/>
        <v>34683.371921652746</v>
      </c>
      <c r="F62" s="1">
        <f t="shared" si="14"/>
        <v>3876.3616469142212</v>
      </c>
      <c r="G62" s="1">
        <f t="shared" si="4"/>
        <v>3876.3616469142212</v>
      </c>
      <c r="H62" s="1">
        <f t="shared" si="5"/>
        <v>3876.3616469142212</v>
      </c>
      <c r="I62" s="1">
        <f t="shared" si="6"/>
        <v>825.17832162568197</v>
      </c>
      <c r="J62" s="1">
        <f t="shared" si="7"/>
        <v>825.17832162568197</v>
      </c>
      <c r="K62" s="1">
        <f t="shared" si="8"/>
        <v>132.02853146010912</v>
      </c>
      <c r="L62" s="1">
        <f t="shared" si="9"/>
        <v>132.02853146010912</v>
      </c>
      <c r="M62" s="1">
        <f t="shared" si="15"/>
        <v>4833.5685000000121</v>
      </c>
      <c r="N62" s="1">
        <f t="shared" si="11"/>
        <v>4833.5685000000121</v>
      </c>
      <c r="S62"/>
    </row>
    <row r="63" spans="1:19" x14ac:dyDescent="0.25">
      <c r="A63">
        <f t="shared" si="13"/>
        <v>53</v>
      </c>
      <c r="B63" s="8">
        <f t="shared" si="1"/>
        <v>30710.783470503291</v>
      </c>
      <c r="C63" s="2">
        <v>53</v>
      </c>
      <c r="D63" s="1">
        <f t="shared" si="12"/>
        <v>30710.783470503291</v>
      </c>
      <c r="E63" s="1">
        <f t="shared" si="2"/>
        <v>30710.783470503291</v>
      </c>
      <c r="F63" s="1">
        <f t="shared" si="14"/>
        <v>3972.5884511494537</v>
      </c>
      <c r="G63" s="1">
        <f t="shared" si="4"/>
        <v>3972.5884511494537</v>
      </c>
      <c r="H63" s="1">
        <f t="shared" si="5"/>
        <v>3972.5884511494537</v>
      </c>
      <c r="I63" s="1">
        <f t="shared" si="6"/>
        <v>742.22418004358497</v>
      </c>
      <c r="J63" s="1">
        <f t="shared" si="7"/>
        <v>742.22418004358497</v>
      </c>
      <c r="K63" s="1">
        <f t="shared" si="8"/>
        <v>118.7558688069736</v>
      </c>
      <c r="L63" s="1">
        <f t="shared" si="9"/>
        <v>118.7558688069736</v>
      </c>
      <c r="M63" s="1">
        <f t="shared" si="15"/>
        <v>4833.5685000000121</v>
      </c>
      <c r="N63" s="1">
        <f t="shared" si="11"/>
        <v>4833.5685000000121</v>
      </c>
      <c r="S63"/>
    </row>
    <row r="64" spans="1:19" x14ac:dyDescent="0.25">
      <c r="A64">
        <f t="shared" si="13"/>
        <v>54</v>
      </c>
      <c r="B64" s="8">
        <f t="shared" si="1"/>
        <v>26639.57948086294</v>
      </c>
      <c r="C64" s="2">
        <v>54</v>
      </c>
      <c r="D64" s="1">
        <f t="shared" si="12"/>
        <v>26639.57948086294</v>
      </c>
      <c r="E64" s="1">
        <f t="shared" si="2"/>
        <v>26639.57948086294</v>
      </c>
      <c r="F64" s="1">
        <f t="shared" si="14"/>
        <v>4071.2039896403503</v>
      </c>
      <c r="G64" s="1">
        <f t="shared" si="4"/>
        <v>4071.2039896403503</v>
      </c>
      <c r="H64" s="1">
        <f t="shared" si="5"/>
        <v>4071.2039896403503</v>
      </c>
      <c r="I64" s="1">
        <f t="shared" si="6"/>
        <v>657.21078479281221</v>
      </c>
      <c r="J64" s="1">
        <f t="shared" si="7"/>
        <v>657.21078479281221</v>
      </c>
      <c r="K64" s="1">
        <f t="shared" si="8"/>
        <v>105.15372556684996</v>
      </c>
      <c r="L64" s="1">
        <f t="shared" si="9"/>
        <v>105.15372556684996</v>
      </c>
      <c r="M64" s="1">
        <f t="shared" si="15"/>
        <v>4833.5685000000121</v>
      </c>
      <c r="N64" s="1">
        <f t="shared" si="11"/>
        <v>4833.5685000000121</v>
      </c>
      <c r="S64"/>
    </row>
    <row r="65" spans="1:19" x14ac:dyDescent="0.25">
      <c r="A65">
        <f t="shared" si="13"/>
        <v>55</v>
      </c>
      <c r="B65" s="8">
        <f t="shared" si="1"/>
        <v>22467.311920535198</v>
      </c>
      <c r="C65" s="2">
        <v>55</v>
      </c>
      <c r="D65" s="1">
        <f t="shared" si="12"/>
        <v>22467.311920535198</v>
      </c>
      <c r="E65" s="1">
        <f t="shared" si="2"/>
        <v>22467.311920535198</v>
      </c>
      <c r="F65" s="1">
        <f t="shared" si="14"/>
        <v>4172.2675603277439</v>
      </c>
      <c r="G65" s="1">
        <f t="shared" si="4"/>
        <v>4172.2675603277439</v>
      </c>
      <c r="H65" s="1">
        <f t="shared" si="5"/>
        <v>4172.2675603277439</v>
      </c>
      <c r="I65" s="1">
        <f t="shared" si="6"/>
        <v>570.08701695885156</v>
      </c>
      <c r="J65" s="1">
        <f t="shared" si="7"/>
        <v>570.08701695885156</v>
      </c>
      <c r="K65" s="1">
        <f t="shared" si="8"/>
        <v>91.213922713416252</v>
      </c>
      <c r="L65" s="1">
        <f t="shared" si="9"/>
        <v>91.213922713416252</v>
      </c>
      <c r="M65" s="1">
        <f t="shared" si="15"/>
        <v>4833.5685000000121</v>
      </c>
      <c r="N65" s="1">
        <f t="shared" si="11"/>
        <v>4833.5685000000121</v>
      </c>
      <c r="S65"/>
    </row>
    <row r="66" spans="1:19" x14ac:dyDescent="0.25">
      <c r="A66">
        <f t="shared" si="13"/>
        <v>56</v>
      </c>
      <c r="B66" s="8">
        <f t="shared" si="1"/>
        <v>18191.471987370602</v>
      </c>
      <c r="C66" s="2">
        <v>56</v>
      </c>
      <c r="D66" s="1">
        <f t="shared" si="12"/>
        <v>18191.471987370602</v>
      </c>
      <c r="E66" s="1">
        <f t="shared" si="2"/>
        <v>18191.471987370602</v>
      </c>
      <c r="F66" s="1">
        <f t="shared" si="14"/>
        <v>4275.8399331645951</v>
      </c>
      <c r="G66" s="1">
        <f t="shared" si="4"/>
        <v>4275.8399331645951</v>
      </c>
      <c r="H66" s="1">
        <f t="shared" si="5"/>
        <v>4275.8399331645951</v>
      </c>
      <c r="I66" s="1">
        <f t="shared" si="6"/>
        <v>480.8004886512216</v>
      </c>
      <c r="J66" s="1">
        <f t="shared" si="7"/>
        <v>480.8004886512216</v>
      </c>
      <c r="K66" s="1">
        <f t="shared" si="8"/>
        <v>76.928078184195456</v>
      </c>
      <c r="L66" s="1">
        <f t="shared" si="9"/>
        <v>76.928078184195456</v>
      </c>
      <c r="M66" s="1">
        <f t="shared" si="15"/>
        <v>4833.5685000000121</v>
      </c>
      <c r="N66" s="1">
        <f t="shared" si="11"/>
        <v>4833.5685000000121</v>
      </c>
      <c r="S66"/>
    </row>
    <row r="67" spans="1:19" x14ac:dyDescent="0.25">
      <c r="A67">
        <f t="shared" si="13"/>
        <v>57</v>
      </c>
      <c r="B67" s="8">
        <f t="shared" si="1"/>
        <v>13809.488600713386</v>
      </c>
      <c r="C67" s="2">
        <v>57</v>
      </c>
      <c r="D67" s="1">
        <f t="shared" si="12"/>
        <v>13809.488600713386</v>
      </c>
      <c r="E67" s="1">
        <f t="shared" si="2"/>
        <v>13809.488600713386</v>
      </c>
      <c r="F67" s="1">
        <f t="shared" si="14"/>
        <v>4381.9833866572162</v>
      </c>
      <c r="G67" s="1">
        <f t="shared" si="4"/>
        <v>4381.9833866572162</v>
      </c>
      <c r="H67" s="1">
        <f t="shared" si="5"/>
        <v>4381.9833866572162</v>
      </c>
      <c r="I67" s="1">
        <f t="shared" si="6"/>
        <v>389.29751150241049</v>
      </c>
      <c r="J67" s="1">
        <f t="shared" si="7"/>
        <v>389.29751150241049</v>
      </c>
      <c r="K67" s="1">
        <f t="shared" si="8"/>
        <v>62.287601840385676</v>
      </c>
      <c r="L67" s="1">
        <f t="shared" si="9"/>
        <v>62.287601840385676</v>
      </c>
      <c r="M67" s="1">
        <f t="shared" si="15"/>
        <v>4833.5685000000121</v>
      </c>
      <c r="N67" s="1">
        <f t="shared" si="11"/>
        <v>4833.5685000000121</v>
      </c>
      <c r="S67"/>
    </row>
    <row r="68" spans="1:19" x14ac:dyDescent="0.25">
      <c r="A68">
        <f t="shared" si="13"/>
        <v>58</v>
      </c>
      <c r="B68" s="8">
        <f t="shared" si="1"/>
        <v>9318.7268553997819</v>
      </c>
      <c r="C68" s="2">
        <v>58</v>
      </c>
      <c r="D68" s="1">
        <f t="shared" si="12"/>
        <v>9318.7268553997819</v>
      </c>
      <c r="E68" s="1">
        <f t="shared" si="2"/>
        <v>9318.7268553997819</v>
      </c>
      <c r="F68" s="1">
        <f t="shared" si="14"/>
        <v>4490.7617453136054</v>
      </c>
      <c r="G68" s="1">
        <f t="shared" si="4"/>
        <v>4490.7617453136054</v>
      </c>
      <c r="H68" s="1">
        <f t="shared" si="5"/>
        <v>4490.7617453136054</v>
      </c>
      <c r="I68" s="1">
        <f t="shared" si="6"/>
        <v>295.52306438483396</v>
      </c>
      <c r="J68" s="1">
        <f t="shared" si="7"/>
        <v>295.52306438483396</v>
      </c>
      <c r="K68" s="1">
        <f t="shared" si="8"/>
        <v>47.283690301573436</v>
      </c>
      <c r="L68" s="1">
        <f t="shared" si="9"/>
        <v>47.283690301573436</v>
      </c>
      <c r="M68" s="1">
        <f t="shared" si="15"/>
        <v>4833.5685000000121</v>
      </c>
      <c r="N68" s="1">
        <f t="shared" si="11"/>
        <v>4833.5685000000121</v>
      </c>
      <c r="S68"/>
    </row>
    <row r="69" spans="1:19" x14ac:dyDescent="0.25">
      <c r="A69">
        <f t="shared" si="13"/>
        <v>59</v>
      </c>
      <c r="B69" s="8">
        <f t="shared" si="1"/>
        <v>4716.4864373783921</v>
      </c>
      <c r="C69" s="2">
        <v>59</v>
      </c>
      <c r="D69" s="1">
        <f t="shared" si="12"/>
        <v>4716.4864373783921</v>
      </c>
      <c r="E69" s="1">
        <f t="shared" si="2"/>
        <v>4716.4864373783921</v>
      </c>
      <c r="F69" s="1">
        <f t="shared" si="14"/>
        <v>4602.2404180213898</v>
      </c>
      <c r="G69" s="1">
        <f t="shared" si="4"/>
        <v>4602.2404180213898</v>
      </c>
      <c r="H69" s="1">
        <f t="shared" si="5"/>
        <v>4602.2404180213898</v>
      </c>
      <c r="I69" s="1">
        <f t="shared" si="6"/>
        <v>199.42076032639812</v>
      </c>
      <c r="J69" s="1">
        <f t="shared" si="7"/>
        <v>199.42076032639812</v>
      </c>
      <c r="K69" s="1">
        <f t="shared" si="8"/>
        <v>31.9073216522237</v>
      </c>
      <c r="L69" s="1">
        <f t="shared" si="9"/>
        <v>31.9073216522237</v>
      </c>
      <c r="M69" s="1">
        <f t="shared" si="15"/>
        <v>4833.5685000000121</v>
      </c>
      <c r="N69" s="1">
        <f t="shared" si="11"/>
        <v>4833.5685000000121</v>
      </c>
      <c r="S69"/>
    </row>
    <row r="70" spans="1:19" x14ac:dyDescent="0.25">
      <c r="A70">
        <f t="shared" si="13"/>
        <v>60</v>
      </c>
      <c r="B70" s="8" t="str">
        <f t="shared" si="1"/>
        <v/>
      </c>
      <c r="C70" s="2">
        <v>60</v>
      </c>
      <c r="D70" s="1" t="str">
        <f t="shared" si="12"/>
        <v/>
      </c>
      <c r="E70" s="1">
        <f t="shared" si="2"/>
        <v>-8.1854523159563541E-11</v>
      </c>
      <c r="F70" s="1">
        <f t="shared" si="14"/>
        <v>4716.4864373783921</v>
      </c>
      <c r="G70" s="1">
        <f t="shared" si="4"/>
        <v>4716.486437378474</v>
      </c>
      <c r="H70" s="1">
        <f t="shared" si="5"/>
        <v>4716.486437378474</v>
      </c>
      <c r="I70" s="1">
        <f t="shared" si="6"/>
        <v>100.93281260477427</v>
      </c>
      <c r="J70" s="1">
        <f t="shared" si="7"/>
        <v>100.93281260477427</v>
      </c>
      <c r="K70" s="1">
        <f t="shared" si="8"/>
        <v>16.149250016763883</v>
      </c>
      <c r="L70" s="1">
        <f t="shared" si="9"/>
        <v>16.149250016763883</v>
      </c>
      <c r="M70" s="1">
        <f t="shared" si="15"/>
        <v>4833.5684999999303</v>
      </c>
      <c r="N70" s="1">
        <f t="shared" si="11"/>
        <v>4833.5685000000121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 xr:uid="{00000000-0002-0000-0100-000000000000}">
      <formula1>$XFC$1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ABONO A 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2026-03-09T22:29:40Z</dcterms:modified>
</cp:coreProperties>
</file>