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201B21CE-B288-4C92-85BF-1ED733354DC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CONSUBANCO" sheetId="18" r:id="rId1"/>
  </sheets>
  <definedNames>
    <definedName name="_xlnm.Print_Area" localSheetId="0">CONSUBANCO!$B$1:$K$76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8" l="1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F15" i="18" s="1"/>
  <c r="J7" i="18"/>
  <c r="J6" i="18" s="1"/>
  <c r="E15" i="18" l="1"/>
  <c r="G16" i="18" s="1"/>
  <c r="E8" i="18"/>
  <c r="I55" i="18" s="1"/>
  <c r="I69" i="18" l="1"/>
  <c r="I32" i="18"/>
  <c r="I52" i="18"/>
  <c r="I37" i="18"/>
  <c r="I35" i="18"/>
  <c r="H16" i="18"/>
  <c r="I20" i="18"/>
  <c r="I57" i="18"/>
  <c r="I25" i="18"/>
  <c r="I27" i="18"/>
  <c r="I31" i="18"/>
  <c r="I71" i="18"/>
  <c r="I36" i="18"/>
  <c r="I63" i="18"/>
  <c r="I19" i="18"/>
  <c r="I65" i="18"/>
  <c r="I33" i="18"/>
  <c r="I75" i="18"/>
  <c r="I60" i="18"/>
  <c r="E9" i="18"/>
  <c r="I26" i="18"/>
  <c r="I18" i="18"/>
  <c r="I30" i="18"/>
  <c r="I74" i="18"/>
  <c r="I70" i="18"/>
  <c r="I66" i="18"/>
  <c r="I62" i="18"/>
  <c r="I58" i="18"/>
  <c r="I54" i="18"/>
  <c r="I50" i="18"/>
  <c r="I46" i="18"/>
  <c r="I42" i="18"/>
  <c r="I38" i="18"/>
  <c r="I34" i="18"/>
  <c r="I22" i="18"/>
  <c r="I28" i="18"/>
  <c r="I21" i="18"/>
  <c r="I67" i="18"/>
  <c r="I72" i="18"/>
  <c r="I47" i="18"/>
  <c r="I45" i="18"/>
  <c r="I24" i="18"/>
  <c r="I16" i="18"/>
  <c r="I53" i="18"/>
  <c r="I73" i="18"/>
  <c r="I41" i="18"/>
  <c r="I59" i="18"/>
  <c r="I64" i="18"/>
  <c r="I68" i="18"/>
  <c r="I39" i="18"/>
  <c r="I61" i="18"/>
  <c r="I29" i="18"/>
  <c r="I51" i="18"/>
  <c r="I56" i="18"/>
  <c r="I40" i="18"/>
  <c r="I23" i="18"/>
  <c r="I49" i="18"/>
  <c r="I17" i="18"/>
  <c r="I43" i="18"/>
  <c r="I44" i="18"/>
  <c r="I48" i="18"/>
  <c r="I13" i="18" l="1"/>
  <c r="F16" i="18"/>
  <c r="E16" i="18" l="1"/>
  <c r="G17" i="18" l="1"/>
  <c r="H17" i="18" l="1"/>
  <c r="F17" i="18" s="1"/>
  <c r="E17" i="18" l="1"/>
  <c r="G18" i="18" l="1"/>
  <c r="H18" i="18" l="1"/>
  <c r="F18" i="18" s="1"/>
  <c r="E18" i="18" l="1"/>
  <c r="G19" i="18" l="1"/>
  <c r="H19" i="18" l="1"/>
  <c r="F19" i="18" s="1"/>
  <c r="E19" i="18" s="1"/>
  <c r="G20" i="18" l="1"/>
  <c r="H20" i="18" l="1"/>
  <c r="F20" i="18" s="1"/>
  <c r="E20" i="18" s="1"/>
  <c r="G21" i="18" l="1"/>
  <c r="H21" i="18" l="1"/>
  <c r="F21" i="18" s="1"/>
  <c r="E21" i="18" s="1"/>
  <c r="G22" i="18" l="1"/>
  <c r="H22" i="18" l="1"/>
  <c r="F22" i="18" s="1"/>
  <c r="E22" i="18" s="1"/>
  <c r="G23" i="18" l="1"/>
  <c r="H23" i="18" l="1"/>
  <c r="F23" i="18" s="1"/>
  <c r="E23" i="18" s="1"/>
  <c r="G24" i="18" l="1"/>
  <c r="H24" i="18" l="1"/>
  <c r="F24" i="18" s="1"/>
  <c r="E24" i="18" s="1"/>
  <c r="G25" i="18" l="1"/>
  <c r="H25" i="18" l="1"/>
  <c r="F25" i="18" s="1"/>
  <c r="E25" i="18" s="1"/>
  <c r="G26" i="18" l="1"/>
  <c r="H26" i="18" l="1"/>
  <c r="F26" i="18" s="1"/>
  <c r="E26" i="18" s="1"/>
  <c r="G27" i="18" l="1"/>
  <c r="H27" i="18" l="1"/>
  <c r="F27" i="18" s="1"/>
  <c r="E27" i="18" s="1"/>
  <c r="G28" i="18" l="1"/>
  <c r="H28" i="18" l="1"/>
  <c r="F28" i="18" s="1"/>
  <c r="E28" i="18" s="1"/>
  <c r="G29" i="18" l="1"/>
  <c r="H29" i="18" l="1"/>
  <c r="F29" i="18" s="1"/>
  <c r="E29" i="18" s="1"/>
  <c r="G30" i="18" l="1"/>
  <c r="H30" i="18" l="1"/>
  <c r="F30" i="18" s="1"/>
  <c r="E30" i="18" s="1"/>
  <c r="G31" i="18" l="1"/>
  <c r="H31" i="18" l="1"/>
  <c r="F31" i="18" s="1"/>
  <c r="E31" i="18" s="1"/>
  <c r="G32" i="18" l="1"/>
  <c r="H32" i="18" l="1"/>
  <c r="F32" i="18" s="1"/>
  <c r="E32" i="18" s="1"/>
  <c r="G33" i="18" l="1"/>
  <c r="H33" i="18" l="1"/>
  <c r="F33" i="18" s="1"/>
  <c r="E33" i="18" s="1"/>
  <c r="G34" i="18" l="1"/>
  <c r="H34" i="18" l="1"/>
  <c r="F34" i="18" s="1"/>
  <c r="E34" i="18" s="1"/>
  <c r="G35" i="18" l="1"/>
  <c r="H35" i="18" l="1"/>
  <c r="F35" i="18" s="1"/>
  <c r="E35" i="18" s="1"/>
  <c r="G36" i="18" l="1"/>
  <c r="H36" i="18" l="1"/>
  <c r="F36" i="18" s="1"/>
  <c r="E36" i="18" s="1"/>
  <c r="G37" i="18" l="1"/>
  <c r="H37" i="18" l="1"/>
  <c r="F37" i="18" s="1"/>
  <c r="E37" i="18" s="1"/>
  <c r="G38" i="18" l="1"/>
  <c r="H38" i="18" l="1"/>
  <c r="F38" i="18" s="1"/>
  <c r="E38" i="18" s="1"/>
  <c r="G39" i="18" l="1"/>
  <c r="H39" i="18" l="1"/>
  <c r="F39" i="18" s="1"/>
  <c r="E39" i="18" s="1"/>
  <c r="G40" i="18" l="1"/>
  <c r="H40" i="18" l="1"/>
  <c r="F40" i="18" s="1"/>
  <c r="E40" i="18" s="1"/>
  <c r="G41" i="18" l="1"/>
  <c r="H41" i="18" l="1"/>
  <c r="F41" i="18" s="1"/>
  <c r="E41" i="18" s="1"/>
  <c r="G42" i="18" l="1"/>
  <c r="H42" i="18" l="1"/>
  <c r="F42" i="18" s="1"/>
  <c r="E42" i="18" s="1"/>
  <c r="G43" i="18" l="1"/>
  <c r="H43" i="18" l="1"/>
  <c r="F43" i="18" s="1"/>
  <c r="E43" i="18" s="1"/>
  <c r="G44" i="18" l="1"/>
  <c r="H44" i="18" l="1"/>
  <c r="F44" i="18" s="1"/>
  <c r="E44" i="18" s="1"/>
  <c r="G45" i="18" l="1"/>
  <c r="H45" i="18" l="1"/>
  <c r="F45" i="18" s="1"/>
  <c r="E45" i="18" s="1"/>
  <c r="G46" i="18" l="1"/>
  <c r="H46" i="18" l="1"/>
  <c r="F46" i="18" s="1"/>
  <c r="E46" i="18" s="1"/>
  <c r="G47" i="18" l="1"/>
  <c r="H47" i="18" l="1"/>
  <c r="F47" i="18" s="1"/>
  <c r="E47" i="18" s="1"/>
  <c r="G48" i="18" l="1"/>
  <c r="H48" i="18" l="1"/>
  <c r="F48" i="18" s="1"/>
  <c r="E48" i="18" s="1"/>
  <c r="G49" i="18" l="1"/>
  <c r="H49" i="18" l="1"/>
  <c r="F49" i="18" s="1"/>
  <c r="E49" i="18" s="1"/>
  <c r="G50" i="18" l="1"/>
  <c r="H50" i="18" l="1"/>
  <c r="F50" i="18" s="1"/>
  <c r="E50" i="18" s="1"/>
  <c r="G51" i="18" l="1"/>
  <c r="H51" i="18" l="1"/>
  <c r="F51" i="18" s="1"/>
  <c r="E51" i="18" s="1"/>
  <c r="G52" i="18" l="1"/>
  <c r="H52" i="18" l="1"/>
  <c r="F52" i="18" s="1"/>
  <c r="E52" i="18" s="1"/>
  <c r="G53" i="18" l="1"/>
  <c r="H53" i="18" l="1"/>
  <c r="F53" i="18" s="1"/>
  <c r="E53" i="18" s="1"/>
  <c r="G54" i="18" l="1"/>
  <c r="H54" i="18" l="1"/>
  <c r="F54" i="18" s="1"/>
  <c r="E54" i="18" s="1"/>
  <c r="G55" i="18" l="1"/>
  <c r="H55" i="18" l="1"/>
  <c r="F55" i="18" s="1"/>
  <c r="E55" i="18" s="1"/>
  <c r="G56" i="18" l="1"/>
  <c r="H56" i="18" l="1"/>
  <c r="F56" i="18" s="1"/>
  <c r="E56" i="18" s="1"/>
  <c r="G57" i="18" l="1"/>
  <c r="H57" i="18" l="1"/>
  <c r="F57" i="18" s="1"/>
  <c r="E57" i="18" s="1"/>
  <c r="G58" i="18" l="1"/>
  <c r="H58" i="18" l="1"/>
  <c r="F58" i="18" s="1"/>
  <c r="E58" i="18" s="1"/>
  <c r="G59" i="18" l="1"/>
  <c r="H59" i="18" l="1"/>
  <c r="F59" i="18" s="1"/>
  <c r="E59" i="18" s="1"/>
  <c r="G60" i="18" l="1"/>
  <c r="H60" i="18" l="1"/>
  <c r="F60" i="18"/>
  <c r="E60" i="18" s="1"/>
  <c r="G61" i="18" l="1"/>
  <c r="H61" i="18" l="1"/>
  <c r="F61" i="18" s="1"/>
  <c r="E61" i="18" s="1"/>
  <c r="G62" i="18" l="1"/>
  <c r="H62" i="18" l="1"/>
  <c r="F62" i="18" s="1"/>
  <c r="E62" i="18" s="1"/>
  <c r="G63" i="18" l="1"/>
  <c r="H63" i="18" l="1"/>
  <c r="F63" i="18" s="1"/>
  <c r="E63" i="18" s="1"/>
  <c r="G64" i="18" l="1"/>
  <c r="H64" i="18" l="1"/>
  <c r="F64" i="18" s="1"/>
  <c r="E64" i="18" s="1"/>
  <c r="G65" i="18" l="1"/>
  <c r="H65" i="18" l="1"/>
  <c r="F65" i="18" s="1"/>
  <c r="E65" i="18" s="1"/>
  <c r="G66" i="18" l="1"/>
  <c r="H66" i="18" l="1"/>
  <c r="F66" i="18" s="1"/>
  <c r="E66" i="18" s="1"/>
  <c r="G67" i="18" l="1"/>
  <c r="H67" i="18" l="1"/>
  <c r="F67" i="18" s="1"/>
  <c r="E67" i="18" s="1"/>
  <c r="G68" i="18" l="1"/>
  <c r="H68" i="18" l="1"/>
  <c r="F68" i="18"/>
  <c r="E68" i="18" s="1"/>
  <c r="G69" i="18" l="1"/>
  <c r="H69" i="18" l="1"/>
  <c r="F69" i="18" s="1"/>
  <c r="E69" i="18" s="1"/>
  <c r="G70" i="18" l="1"/>
  <c r="H70" i="18" l="1"/>
  <c r="F70" i="18"/>
  <c r="E70" i="18" s="1"/>
  <c r="G71" i="18" l="1"/>
  <c r="H71" i="18" l="1"/>
  <c r="F71" i="18" s="1"/>
  <c r="E71" i="18" s="1"/>
  <c r="G72" i="18" l="1"/>
  <c r="H72" i="18" l="1"/>
  <c r="F72" i="18"/>
  <c r="E72" i="18" s="1"/>
  <c r="G73" i="18" l="1"/>
  <c r="H73" i="18" l="1"/>
  <c r="F73" i="18"/>
  <c r="E73" i="18" s="1"/>
  <c r="G74" i="18" l="1"/>
  <c r="H74" i="18" l="1"/>
  <c r="F74" i="18" s="1"/>
  <c r="E74" i="18" s="1"/>
  <c r="G75" i="18" l="1"/>
  <c r="H75" i="18" l="1"/>
  <c r="H13" i="18" s="1"/>
  <c r="F75" i="18"/>
  <c r="G13" i="18"/>
  <c r="F13" i="18" l="1"/>
  <c r="J9" i="18" s="1"/>
  <c r="E7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<sst xmlns="http://schemas.openxmlformats.org/spreadsheetml/2006/main" count="26" uniqueCount="25">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</sst>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6" sqref="E6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15</v>
      </c>
      <c r="F1" s="29"/>
      <c r="G1" s="29"/>
      <c r="H1" s="29"/>
      <c r="XFC1" t="s">
        <v>22</v>
      </c>
      <c r="XFD1" t="s">
        <v>23</v>
      </c>
    </row>
    <row r="2" spans="1:14 16383:16384" x14ac:dyDescent="0.25">
      <c r="E2" s="29"/>
      <c r="F2" s="29"/>
      <c r="G2" s="29"/>
      <c r="H2" s="29"/>
      <c r="XFC2" s="23">
        <v>36</v>
      </c>
      <c r="XFD2" s="22">
        <v>2.8997684886300383E-2</v>
      </c>
    </row>
    <row r="3" spans="1:14 16383:16384" x14ac:dyDescent="0.25">
      <c r="XFC3" s="23">
        <v>48</v>
      </c>
      <c r="XFD3" s="22">
        <v>2.8301376525628558E-2</v>
      </c>
    </row>
    <row r="4" spans="1:14 16383:16384" x14ac:dyDescent="0.25">
      <c r="C4" s="25" t="s">
        <v>9</v>
      </c>
      <c r="D4" s="25"/>
      <c r="E4" s="5"/>
      <c r="F4" s="1"/>
      <c r="G4" s="1"/>
      <c r="H4" s="10"/>
      <c r="I4" s="10"/>
      <c r="J4" s="1"/>
      <c r="XFC4" s="23">
        <v>60</v>
      </c>
      <c r="XFD4" s="22">
        <v>2.7840452970327612E-2</v>
      </c>
    </row>
    <row r="5" spans="1:14 16383:16384" x14ac:dyDescent="0.25">
      <c r="C5" s="25" t="s">
        <v>10</v>
      </c>
      <c r="D5" s="25"/>
      <c r="E5" s="24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5" t="s">
        <v>19</v>
      </c>
      <c r="D6" s="25"/>
      <c r="E6" s="21">
        <v>124000</v>
      </c>
      <c r="F6" s="1"/>
      <c r="G6" s="1"/>
      <c r="H6" s="28" t="s">
        <v>18</v>
      </c>
      <c r="I6" s="28"/>
      <c r="J6" s="9">
        <f>J7/1.16</f>
        <v>2.4998004212327916E-2</v>
      </c>
      <c r="XFC6" s="23"/>
      <c r="XFD6" s="22"/>
    </row>
    <row r="7" spans="1:14 16383:16384" x14ac:dyDescent="0.25">
      <c r="C7" s="25" t="s">
        <v>11</v>
      </c>
      <c r="D7" s="25"/>
      <c r="E7" s="2">
        <v>36</v>
      </c>
      <c r="F7" s="1" t="s">
        <v>8</v>
      </c>
      <c r="G7" s="1"/>
      <c r="H7" s="28" t="s">
        <v>17</v>
      </c>
      <c r="I7" s="28"/>
      <c r="J7" s="9">
        <f>VLOOKUP(E7,$XFC$1:$XFD$7,2,0)</f>
        <v>2.8997684886300383E-2</v>
      </c>
      <c r="XFC7" s="23"/>
      <c r="XFD7" s="22"/>
    </row>
    <row r="8" spans="1:14 16383:16384" x14ac:dyDescent="0.25">
      <c r="C8" s="25" t="s">
        <v>12</v>
      </c>
      <c r="D8" s="25"/>
      <c r="E8" s="3">
        <f>-PMT(J7,E7,E6,0,0)</f>
        <v>5595.0474000004942</v>
      </c>
      <c r="F8" s="1"/>
      <c r="G8" s="1"/>
      <c r="H8" s="1"/>
      <c r="I8" s="1"/>
      <c r="J8" s="1"/>
    </row>
    <row r="9" spans="1:14 16383:16384" ht="15" customHeight="1" x14ac:dyDescent="0.25">
      <c r="C9" s="25" t="s">
        <v>13</v>
      </c>
      <c r="D9" s="25"/>
      <c r="E9" s="3">
        <f>E7*E8</f>
        <v>201421.70640001778</v>
      </c>
      <c r="F9" s="1"/>
      <c r="G9" s="1"/>
      <c r="H9" s="26" t="s">
        <v>20</v>
      </c>
      <c r="I9" s="26"/>
      <c r="J9" s="11">
        <f>+((G13+H13)/F13)/E7</f>
        <v>1.7343572222226225E-2</v>
      </c>
      <c r="K9" s="16"/>
    </row>
    <row r="10" spans="1:14 16383:16384" x14ac:dyDescent="0.25">
      <c r="C10" s="25" t="s">
        <v>14</v>
      </c>
      <c r="D10" s="25"/>
      <c r="E10" s="4" t="s">
        <v>7</v>
      </c>
      <c r="F10" s="1"/>
      <c r="G10" s="1"/>
      <c r="H10" s="26"/>
      <c r="I10" s="26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123999.99999999994</v>
      </c>
      <c r="G13" s="6">
        <f>SUM(G15:G175)</f>
        <v>66742.850344842955</v>
      </c>
      <c r="H13" s="6">
        <f>SUM(H15:H175)</f>
        <v>10678.856055174874</v>
      </c>
      <c r="I13" s="6">
        <f>SUM(I15:I175)</f>
        <v>201421.70640001787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124000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122000.66552590075</v>
      </c>
      <c r="F16" s="15">
        <f>IF(D16&lt;=$E$7,IF(D16=0,0,I16-SUM(G16:H16)),"")</f>
        <v>1999.334474099247</v>
      </c>
      <c r="G16" s="15">
        <f>IF(D16&lt;=$E$7,IFERROR(E15*$J$6,""),"")</f>
        <v>3099.7525223286616</v>
      </c>
      <c r="H16" s="15">
        <f>IFERROR(G16*16%,"")</f>
        <v>495.96040357258585</v>
      </c>
      <c r="I16" s="15">
        <f>IF(D16&lt;=$E$7,$E$8,"")</f>
        <v>5595.0474000004942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119943.35498073926</v>
      </c>
      <c r="F17" s="15">
        <f t="shared" ref="F17:F75" si="2">IF(D17&lt;=$E$7,IF(D17=0,0,I17-SUM(G17:H17)),"")</f>
        <v>2057.3105451614938</v>
      </c>
      <c r="G17" s="15">
        <f t="shared" ref="G17:G75" si="3">IF(D17&lt;=$E$7,IFERROR(E16*$J$6,""),"")</f>
        <v>3049.7731507232761</v>
      </c>
      <c r="H17" s="15">
        <f t="shared" ref="H17:H75" si="4">IFERROR(G17*16%,"")</f>
        <v>487.96370411572417</v>
      </c>
      <c r="I17" s="15">
        <f t="shared" ref="I17:I75" si="5">IF(D17&lt;=$E$7,$E$8,"")</f>
        <v>5595.0474000004942</v>
      </c>
    </row>
    <row r="18" spans="1:9" x14ac:dyDescent="0.25">
      <c r="A18">
        <v>3</v>
      </c>
      <c r="D18" s="14">
        <f t="shared" si="0"/>
        <v>3</v>
      </c>
      <c r="E18" s="15">
        <f t="shared" si="1"/>
        <v>117826.3871926759</v>
      </c>
      <c r="F18" s="15">
        <f t="shared" si="2"/>
        <v>2116.9677880633499</v>
      </c>
      <c r="G18" s="15">
        <f t="shared" si="3"/>
        <v>2998.3444930492624</v>
      </c>
      <c r="H18" s="15">
        <f t="shared" si="4"/>
        <v>479.73511888788198</v>
      </c>
      <c r="I18" s="15">
        <f t="shared" si="5"/>
        <v>5595.0474000004942</v>
      </c>
    </row>
    <row r="19" spans="1:9" x14ac:dyDescent="0.25">
      <c r="A19">
        <v>4</v>
      </c>
      <c r="D19" s="14">
        <f t="shared" si="0"/>
        <v>4</v>
      </c>
      <c r="E19" s="15">
        <f t="shared" si="1"/>
        <v>115648.03223977984</v>
      </c>
      <c r="F19" s="15">
        <f t="shared" si="2"/>
        <v>2178.3549528960593</v>
      </c>
      <c r="G19" s="15">
        <f t="shared" si="3"/>
        <v>2945.4245233658921</v>
      </c>
      <c r="H19" s="15">
        <f t="shared" si="4"/>
        <v>471.26792373854278</v>
      </c>
      <c r="I19" s="15">
        <f t="shared" si="5"/>
        <v>5595.0474000004942</v>
      </c>
    </row>
    <row r="20" spans="1:9" x14ac:dyDescent="0.25">
      <c r="A20">
        <v>5</v>
      </c>
      <c r="D20" s="14">
        <f t="shared" si="0"/>
        <v>5</v>
      </c>
      <c r="E20" s="15">
        <f t="shared" si="1"/>
        <v>113406.5100363892</v>
      </c>
      <c r="F20" s="15">
        <f t="shared" si="2"/>
        <v>2241.5222033906507</v>
      </c>
      <c r="G20" s="15">
        <f t="shared" si="3"/>
        <v>2890.9699970774514</v>
      </c>
      <c r="H20" s="15">
        <f t="shared" si="4"/>
        <v>462.55519953239224</v>
      </c>
      <c r="I20" s="15">
        <f t="shared" si="5"/>
        <v>5595.0474000004942</v>
      </c>
    </row>
    <row r="21" spans="1:9" x14ac:dyDescent="0.25">
      <c r="A21">
        <v>6</v>
      </c>
      <c r="D21" s="14">
        <f t="shared" si="0"/>
        <v>6</v>
      </c>
      <c r="E21" s="15">
        <f t="shared" si="1"/>
        <v>111099.98887847898</v>
      </c>
      <c r="F21" s="15">
        <f t="shared" si="2"/>
        <v>2306.5211579102188</v>
      </c>
      <c r="G21" s="15">
        <f t="shared" si="3"/>
        <v>2834.9364155950652</v>
      </c>
      <c r="H21" s="15">
        <f t="shared" si="4"/>
        <v>453.58982649521045</v>
      </c>
      <c r="I21" s="15">
        <f t="shared" si="5"/>
        <v>5595.0474000004942</v>
      </c>
    </row>
    <row r="22" spans="1:9" x14ac:dyDescent="0.25">
      <c r="A22">
        <v>7</v>
      </c>
      <c r="D22" s="14">
        <f t="shared" si="0"/>
        <v>7</v>
      </c>
      <c r="E22" s="15">
        <f t="shared" si="1"/>
        <v>108726.5839468481</v>
      </c>
      <c r="F22" s="15">
        <f t="shared" si="2"/>
        <v>2373.4049316308838</v>
      </c>
      <c r="G22" s="15">
        <f t="shared" si="3"/>
        <v>2777.2779899738021</v>
      </c>
      <c r="H22" s="15">
        <f t="shared" si="4"/>
        <v>444.36447839580836</v>
      </c>
      <c r="I22" s="15">
        <f t="shared" si="5"/>
        <v>5595.0474000004942</v>
      </c>
    </row>
    <row r="23" spans="1:9" x14ac:dyDescent="0.25">
      <c r="A23">
        <v>8</v>
      </c>
      <c r="D23" s="14">
        <f t="shared" si="0"/>
        <v>8</v>
      </c>
      <c r="E23" s="15">
        <f t="shared" si="1"/>
        <v>106284.3557669022</v>
      </c>
      <c r="F23" s="15">
        <f t="shared" si="2"/>
        <v>2442.2281799459074</v>
      </c>
      <c r="G23" s="15">
        <f t="shared" si="3"/>
        <v>2717.9476034953336</v>
      </c>
      <c r="H23" s="15">
        <f t="shared" si="4"/>
        <v>434.87161655925337</v>
      </c>
      <c r="I23" s="15">
        <f t="shared" si="5"/>
        <v>5595.0474000004942</v>
      </c>
    </row>
    <row r="24" spans="1:9" x14ac:dyDescent="0.25">
      <c r="A24">
        <v>9</v>
      </c>
      <c r="D24" s="14">
        <f t="shared" si="0"/>
        <v>9</v>
      </c>
      <c r="E24" s="15">
        <f t="shared" si="1"/>
        <v>103771.30862377377</v>
      </c>
      <c r="F24" s="15">
        <f t="shared" si="2"/>
        <v>2513.0471431284218</v>
      </c>
      <c r="G24" s="15">
        <f t="shared" si="3"/>
        <v>2656.8967731655798</v>
      </c>
      <c r="H24" s="15">
        <f t="shared" si="4"/>
        <v>425.1034837064928</v>
      </c>
      <c r="I24" s="15">
        <f t="shared" si="5"/>
        <v>5595.0474000004942</v>
      </c>
    </row>
    <row r="25" spans="1:9" x14ac:dyDescent="0.25">
      <c r="A25">
        <v>10</v>
      </c>
      <c r="D25" s="14">
        <f t="shared" si="0"/>
        <v>10</v>
      </c>
      <c r="E25" s="15">
        <f t="shared" si="1"/>
        <v>101185.3889314845</v>
      </c>
      <c r="F25" s="15">
        <f t="shared" si="2"/>
        <v>2585.919692289277</v>
      </c>
      <c r="G25" s="15">
        <f t="shared" si="3"/>
        <v>2594.075610095877</v>
      </c>
      <c r="H25" s="15">
        <f t="shared" si="4"/>
        <v>415.0520976153403</v>
      </c>
      <c r="I25" s="15">
        <f t="shared" si="5"/>
        <v>5595.0474000004942</v>
      </c>
    </row>
    <row r="26" spans="1:9" x14ac:dyDescent="0.25">
      <c r="A26">
        <v>11</v>
      </c>
      <c r="D26" s="14">
        <f t="shared" si="0"/>
        <v>11</v>
      </c>
      <c r="E26" s="15">
        <f t="shared" si="1"/>
        <v>98524.483554816936</v>
      </c>
      <c r="F26" s="15">
        <f t="shared" si="2"/>
        <v>2660.9053766675602</v>
      </c>
      <c r="G26" s="15">
        <f t="shared" si="3"/>
        <v>2529.4327787352881</v>
      </c>
      <c r="H26" s="15">
        <f t="shared" si="4"/>
        <v>404.70924459764609</v>
      </c>
      <c r="I26" s="15">
        <f t="shared" si="5"/>
        <v>5595.0474000004942</v>
      </c>
    </row>
    <row r="27" spans="1:9" x14ac:dyDescent="0.25">
      <c r="A27">
        <v>12</v>
      </c>
      <c r="D27" s="14">
        <f t="shared" si="0"/>
        <v>12</v>
      </c>
      <c r="E27" s="15">
        <f t="shared" si="1"/>
        <v>95786.418082524513</v>
      </c>
      <c r="F27" s="15">
        <f t="shared" si="2"/>
        <v>2738.0654722924282</v>
      </c>
      <c r="G27" s="15">
        <f t="shared" si="3"/>
        <v>2462.9154549207465</v>
      </c>
      <c r="H27" s="15">
        <f t="shared" si="4"/>
        <v>394.06647278731947</v>
      </c>
      <c r="I27" s="15">
        <f t="shared" si="5"/>
        <v>5595.0474000004942</v>
      </c>
    </row>
    <row r="28" spans="1:9" x14ac:dyDescent="0.25">
      <c r="A28">
        <v>13</v>
      </c>
      <c r="D28" s="14">
        <f t="shared" si="0"/>
        <v>13</v>
      </c>
      <c r="E28" s="15">
        <f t="shared" si="1"/>
        <v>92968.955050468488</v>
      </c>
      <c r="F28" s="15">
        <f t="shared" si="2"/>
        <v>2817.4630320560236</v>
      </c>
      <c r="G28" s="15">
        <f t="shared" si="3"/>
        <v>2394.4692827107506</v>
      </c>
      <c r="H28" s="15">
        <f t="shared" si="4"/>
        <v>383.11508523372009</v>
      </c>
      <c r="I28" s="15">
        <f t="shared" si="5"/>
        <v>5595.0474000004942</v>
      </c>
    </row>
    <row r="29" spans="1:9" x14ac:dyDescent="0.25">
      <c r="A29">
        <v>14</v>
      </c>
      <c r="D29" s="14">
        <f t="shared" si="0"/>
        <v>14</v>
      </c>
      <c r="E29" s="15">
        <f t="shared" si="1"/>
        <v>90069.792113230098</v>
      </c>
      <c r="F29" s="15">
        <f t="shared" si="2"/>
        <v>2899.1629372383845</v>
      </c>
      <c r="G29" s="15">
        <f t="shared" si="3"/>
        <v>2324.0383299673358</v>
      </c>
      <c r="H29" s="15">
        <f t="shared" si="4"/>
        <v>371.84613279477372</v>
      </c>
      <c r="I29" s="15">
        <f t="shared" si="5"/>
        <v>5595.0474000004942</v>
      </c>
    </row>
    <row r="30" spans="1:9" x14ac:dyDescent="0.25">
      <c r="A30">
        <v>15</v>
      </c>
      <c r="D30" s="14">
        <f t="shared" si="0"/>
        <v>15</v>
      </c>
      <c r="E30" s="15">
        <f t="shared" si="1"/>
        <v>87086.560162703638</v>
      </c>
      <c r="F30" s="15">
        <f t="shared" si="2"/>
        <v>2983.2319505264645</v>
      </c>
      <c r="G30" s="15">
        <f t="shared" si="3"/>
        <v>2251.5650426500256</v>
      </c>
      <c r="H30" s="15">
        <f t="shared" si="4"/>
        <v>360.25040682400407</v>
      </c>
      <c r="I30" s="15">
        <f t="shared" si="5"/>
        <v>5595.0474000004942</v>
      </c>
    </row>
    <row r="31" spans="1:9" x14ac:dyDescent="0.25">
      <c r="A31">
        <v>16</v>
      </c>
      <c r="D31" s="14">
        <f t="shared" si="0"/>
        <v>16</v>
      </c>
      <c r="E31" s="15">
        <f t="shared" si="1"/>
        <v>84016.821392133061</v>
      </c>
      <c r="F31" s="15">
        <f t="shared" si="2"/>
        <v>3069.7387705705737</v>
      </c>
      <c r="G31" s="15">
        <f t="shared" si="3"/>
        <v>2176.9901977844142</v>
      </c>
      <c r="H31" s="15">
        <f t="shared" si="4"/>
        <v>348.31843164550628</v>
      </c>
      <c r="I31" s="15">
        <f t="shared" si="5"/>
        <v>5595.0474000004942</v>
      </c>
    </row>
    <row r="32" spans="1:9" x14ac:dyDescent="0.25">
      <c r="A32">
        <v>17</v>
      </c>
      <c r="D32" s="14">
        <f t="shared" si="0"/>
        <v>17</v>
      </c>
      <c r="E32" s="15">
        <f t="shared" si="1"/>
        <v>80858.067304010227</v>
      </c>
      <c r="F32" s="15">
        <f t="shared" si="2"/>
        <v>3158.7540881228388</v>
      </c>
      <c r="G32" s="15">
        <f t="shared" si="3"/>
        <v>2100.2528550669444</v>
      </c>
      <c r="H32" s="15">
        <f t="shared" si="4"/>
        <v>336.04045681071113</v>
      </c>
      <c r="I32" s="15">
        <f t="shared" si="5"/>
        <v>5595.0474000004942</v>
      </c>
    </row>
    <row r="33" spans="1:9" x14ac:dyDescent="0.25">
      <c r="A33">
        <v>18</v>
      </c>
      <c r="D33" s="14">
        <f t="shared" si="0"/>
        <v>18</v>
      </c>
      <c r="E33" s="15">
        <f t="shared" si="1"/>
        <v>77607.716660206686</v>
      </c>
      <c r="F33" s="15">
        <f t="shared" si="2"/>
        <v>3250.3506438035379</v>
      </c>
      <c r="G33" s="15">
        <f t="shared" si="3"/>
        <v>2021.2903070663417</v>
      </c>
      <c r="H33" s="15">
        <f t="shared" si="4"/>
        <v>323.4064491306147</v>
      </c>
      <c r="I33" s="15">
        <f t="shared" si="5"/>
        <v>5595.0474000004942</v>
      </c>
    </row>
    <row r="34" spans="1:9" x14ac:dyDescent="0.25">
      <c r="A34">
        <v>19</v>
      </c>
      <c r="D34" s="14">
        <f t="shared" si="0"/>
        <v>19</v>
      </c>
      <c r="E34" s="15">
        <f t="shared" si="1"/>
        <v>74263.113372664156</v>
      </c>
      <c r="F34" s="15">
        <f t="shared" si="2"/>
        <v>3344.6032875425362</v>
      </c>
      <c r="G34" s="15">
        <f t="shared" si="3"/>
        <v>1940.0380279809981</v>
      </c>
      <c r="H34" s="15">
        <f t="shared" si="4"/>
        <v>310.40608447695968</v>
      </c>
      <c r="I34" s="15">
        <f t="shared" si="5"/>
        <v>5595.0474000004942</v>
      </c>
    </row>
    <row r="35" spans="1:9" x14ac:dyDescent="0.25">
      <c r="A35">
        <v>20</v>
      </c>
      <c r="D35" s="14">
        <f t="shared" si="0"/>
        <v>20</v>
      </c>
      <c r="E35" s="15">
        <f t="shared" si="1"/>
        <v>70821.524332919784</v>
      </c>
      <c r="F35" s="15">
        <f t="shared" si="2"/>
        <v>3441.5890397443791</v>
      </c>
      <c r="G35" s="15">
        <f t="shared" si="3"/>
        <v>1856.4296209104441</v>
      </c>
      <c r="H35" s="15">
        <f t="shared" si="4"/>
        <v>297.02873934567106</v>
      </c>
      <c r="I35" s="15">
        <f t="shared" si="5"/>
        <v>5595.0474000004942</v>
      </c>
    </row>
    <row r="36" spans="1:9" x14ac:dyDescent="0.25">
      <c r="A36">
        <v>21</v>
      </c>
      <c r="D36" s="14">
        <f t="shared" si="0"/>
        <v>21</v>
      </c>
      <c r="E36" s="15">
        <f t="shared" si="1"/>
        <v>67280.137178692748</v>
      </c>
      <c r="F36" s="15">
        <f t="shared" si="2"/>
        <v>3541.3871542270313</v>
      </c>
      <c r="G36" s="15">
        <f t="shared" si="3"/>
        <v>1770.3967635978129</v>
      </c>
      <c r="H36" s="15">
        <f t="shared" si="4"/>
        <v>283.26348217565004</v>
      </c>
      <c r="I36" s="15">
        <f t="shared" si="5"/>
        <v>5595.0474000004942</v>
      </c>
    </row>
    <row r="37" spans="1:9" x14ac:dyDescent="0.25">
      <c r="A37">
        <v>22</v>
      </c>
      <c r="D37" s="14">
        <f t="shared" si="0"/>
        <v>22</v>
      </c>
      <c r="E37" s="15">
        <f t="shared" si="1"/>
        <v>63636.057995707051</v>
      </c>
      <c r="F37" s="15">
        <f t="shared" si="2"/>
        <v>3644.0791829856989</v>
      </c>
      <c r="G37" s="15">
        <f t="shared" si="3"/>
        <v>1681.8691525989614</v>
      </c>
      <c r="H37" s="15">
        <f t="shared" si="4"/>
        <v>269.09906441583382</v>
      </c>
      <c r="I37" s="15">
        <f t="shared" si="5"/>
        <v>5595.0474000004942</v>
      </c>
    </row>
    <row r="38" spans="1:9" x14ac:dyDescent="0.25">
      <c r="A38">
        <v>23</v>
      </c>
      <c r="D38" s="14">
        <f t="shared" si="0"/>
        <v>23</v>
      </c>
      <c r="E38" s="15">
        <f t="shared" si="1"/>
        <v>59886.308952872409</v>
      </c>
      <c r="F38" s="15">
        <f t="shared" si="2"/>
        <v>3749.749042834645</v>
      </c>
      <c r="G38" s="15">
        <f t="shared" si="3"/>
        <v>1590.7744458326285</v>
      </c>
      <c r="H38" s="15">
        <f t="shared" si="4"/>
        <v>254.52391133322058</v>
      </c>
      <c r="I38" s="15">
        <f t="shared" si="5"/>
        <v>5595.0474000004942</v>
      </c>
    </row>
    <row r="39" spans="1:9" x14ac:dyDescent="0.25">
      <c r="A39">
        <v>24</v>
      </c>
      <c r="D39" s="14">
        <f t="shared" si="0"/>
        <v>24</v>
      </c>
      <c r="E39" s="15">
        <f t="shared" si="1"/>
        <v>56027.825868890941</v>
      </c>
      <c r="F39" s="15">
        <f t="shared" si="2"/>
        <v>3858.4830839814704</v>
      </c>
      <c r="G39" s="15">
        <f t="shared" si="3"/>
        <v>1497.0382034646755</v>
      </c>
      <c r="H39" s="15">
        <f t="shared" si="4"/>
        <v>239.52611255434809</v>
      </c>
      <c r="I39" s="15">
        <f t="shared" si="5"/>
        <v>5595.0474000004942</v>
      </c>
    </row>
    <row r="40" spans="1:9" x14ac:dyDescent="0.25">
      <c r="A40">
        <v>25</v>
      </c>
      <c r="D40" s="14">
        <f t="shared" si="0"/>
        <v>25</v>
      </c>
      <c r="E40" s="15">
        <f t="shared" si="1"/>
        <v>52057.455708301059</v>
      </c>
      <c r="F40" s="15">
        <f t="shared" si="2"/>
        <v>3970.3701605898859</v>
      </c>
      <c r="G40" s="15">
        <f t="shared" si="3"/>
        <v>1400.5838270781107</v>
      </c>
      <c r="H40" s="15">
        <f t="shared" si="4"/>
        <v>224.09341233249773</v>
      </c>
      <c r="I40" s="15">
        <f t="shared" si="5"/>
        <v>5595.0474000004942</v>
      </c>
    </row>
    <row r="41" spans="1:9" x14ac:dyDescent="0.25">
      <c r="A41">
        <v>26</v>
      </c>
      <c r="D41" s="14">
        <f t="shared" si="0"/>
        <v>26</v>
      </c>
      <c r="E41" s="15">
        <f t="shared" si="1"/>
        <v>47971.954004912419</v>
      </c>
      <c r="F41" s="15">
        <f t="shared" si="2"/>
        <v>4085.5017033886406</v>
      </c>
      <c r="G41" s="15">
        <f t="shared" si="3"/>
        <v>1301.3324970791839</v>
      </c>
      <c r="H41" s="15">
        <f t="shared" si="4"/>
        <v>208.21319953266942</v>
      </c>
      <c r="I41" s="15">
        <f t="shared" si="5"/>
        <v>5595.0474000004942</v>
      </c>
    </row>
    <row r="42" spans="1:9" x14ac:dyDescent="0.25">
      <c r="A42">
        <v>27</v>
      </c>
      <c r="D42" s="14">
        <f t="shared" si="0"/>
        <v>27</v>
      </c>
      <c r="E42" s="15">
        <f t="shared" si="1"/>
        <v>43767.982210526468</v>
      </c>
      <c r="F42" s="15">
        <f t="shared" si="2"/>
        <v>4203.9717943859487</v>
      </c>
      <c r="G42" s="15">
        <f t="shared" si="3"/>
        <v>1199.2031082884016</v>
      </c>
      <c r="H42" s="15">
        <f t="shared" si="4"/>
        <v>191.87249732614427</v>
      </c>
      <c r="I42" s="15">
        <f t="shared" si="5"/>
        <v>5595.0474000004942</v>
      </c>
    </row>
    <row r="43" spans="1:9" x14ac:dyDescent="0.25">
      <c r="A43">
        <v>28</v>
      </c>
      <c r="D43" s="14">
        <f t="shared" si="0"/>
        <v>28</v>
      </c>
      <c r="E43" s="15">
        <f t="shared" si="1"/>
        <v>39442.104966776024</v>
      </c>
      <c r="F43" s="15">
        <f t="shared" si="2"/>
        <v>4325.8772437504467</v>
      </c>
      <c r="G43" s="15">
        <f t="shared" si="3"/>
        <v>1094.112203663834</v>
      </c>
      <c r="H43" s="15">
        <f t="shared" si="4"/>
        <v>175.05795258621345</v>
      </c>
      <c r="I43" s="15">
        <f t="shared" si="5"/>
        <v>5595.0474000004942</v>
      </c>
    </row>
    <row r="44" spans="1:9" x14ac:dyDescent="0.25">
      <c r="A44">
        <v>29</v>
      </c>
      <c r="D44" s="14">
        <f t="shared" si="0"/>
        <v>29</v>
      </c>
      <c r="E44" s="15">
        <f t="shared" si="1"/>
        <v>34990.787297854484</v>
      </c>
      <c r="F44" s="15">
        <f t="shared" si="2"/>
        <v>4451.3176689215397</v>
      </c>
      <c r="G44" s="15">
        <f t="shared" si="3"/>
        <v>985.97390610254683</v>
      </c>
      <c r="H44" s="15">
        <f t="shared" si="4"/>
        <v>157.7558249764075</v>
      </c>
      <c r="I44" s="15">
        <f t="shared" si="5"/>
        <v>5595.0474000004942</v>
      </c>
    </row>
    <row r="45" spans="1:9" x14ac:dyDescent="0.25">
      <c r="A45">
        <v>30</v>
      </c>
      <c r="D45" s="14">
        <f t="shared" si="0"/>
        <v>30</v>
      </c>
      <c r="E45" s="15">
        <f t="shared" si="1"/>
        <v>30410.391721840737</v>
      </c>
      <c r="F45" s="15">
        <f t="shared" si="2"/>
        <v>4580.3955760137478</v>
      </c>
      <c r="G45" s="15">
        <f t="shared" si="3"/>
        <v>874.69984826443658</v>
      </c>
      <c r="H45" s="15">
        <f t="shared" si="4"/>
        <v>139.95197572230987</v>
      </c>
      <c r="I45" s="15">
        <f t="shared" si="5"/>
        <v>5595.0474000004942</v>
      </c>
    </row>
    <row r="46" spans="1:9" x14ac:dyDescent="0.25">
      <c r="A46">
        <v>31</v>
      </c>
      <c r="D46" s="14">
        <f t="shared" si="0"/>
        <v>31</v>
      </c>
      <c r="E46" s="15">
        <f t="shared" si="1"/>
        <v>25697.175278259139</v>
      </c>
      <c r="F46" s="15">
        <f t="shared" si="2"/>
        <v>4713.2164435815985</v>
      </c>
      <c r="G46" s="15">
        <f t="shared" si="3"/>
        <v>760.19910036111673</v>
      </c>
      <c r="H46" s="15">
        <f t="shared" si="4"/>
        <v>121.63185605777868</v>
      </c>
      <c r="I46" s="15">
        <f t="shared" si="5"/>
        <v>5595.0474000004942</v>
      </c>
    </row>
    <row r="47" spans="1:9" x14ac:dyDescent="0.25">
      <c r="A47">
        <v>32</v>
      </c>
      <c r="D47" s="14">
        <f t="shared" si="0"/>
        <v>32</v>
      </c>
      <c r="E47" s="15">
        <f t="shared" si="1"/>
        <v>20847.286469445633</v>
      </c>
      <c r="F47" s="15">
        <f t="shared" si="2"/>
        <v>4849.8888088135072</v>
      </c>
      <c r="G47" s="15">
        <f t="shared" si="3"/>
        <v>642.37809585085074</v>
      </c>
      <c r="H47" s="15">
        <f t="shared" si="4"/>
        <v>102.78049533613613</v>
      </c>
      <c r="I47" s="15">
        <f t="shared" si="5"/>
        <v>5595.0474000004942</v>
      </c>
    </row>
    <row r="48" spans="1:9" x14ac:dyDescent="0.25">
      <c r="A48">
        <v>33</v>
      </c>
      <c r="D48" s="14">
        <f t="shared" si="0"/>
        <v>33</v>
      </c>
      <c r="E48" s="15">
        <f t="shared" si="1"/>
        <v>15856.762113220557</v>
      </c>
      <c r="F48" s="15">
        <f t="shared" si="2"/>
        <v>4990.5243562250762</v>
      </c>
      <c r="G48" s="15">
        <f t="shared" si="3"/>
        <v>521.14055497880872</v>
      </c>
      <c r="H48" s="15">
        <f t="shared" si="4"/>
        <v>83.382488796609394</v>
      </c>
      <c r="I48" s="15">
        <f t="shared" si="5"/>
        <v>5595.0474000004942</v>
      </c>
    </row>
    <row r="49" spans="1:9" x14ac:dyDescent="0.25">
      <c r="A49">
        <v>34</v>
      </c>
      <c r="D49" s="14">
        <f t="shared" si="0"/>
        <v>34</v>
      </c>
      <c r="E49" s="15">
        <f t="shared" si="1"/>
        <v>10721.524104296259</v>
      </c>
      <c r="F49" s="15">
        <f t="shared" si="2"/>
        <v>5135.2380089242979</v>
      </c>
      <c r="G49" s="15">
        <f t="shared" si="3"/>
        <v>396.38740610016919</v>
      </c>
      <c r="H49" s="15">
        <f t="shared" si="4"/>
        <v>63.421984976027069</v>
      </c>
      <c r="I49" s="15">
        <f t="shared" si="5"/>
        <v>5595.0474000004942</v>
      </c>
    </row>
    <row r="50" spans="1:9" x14ac:dyDescent="0.25">
      <c r="A50">
        <v>35</v>
      </c>
      <c r="D50" s="14">
        <f t="shared" si="0"/>
        <v>35</v>
      </c>
      <c r="E50" s="15">
        <f t="shared" si="1"/>
        <v>5437.3760817730217</v>
      </c>
      <c r="F50" s="15">
        <f t="shared" si="2"/>
        <v>5284.1480225232372</v>
      </c>
      <c r="G50" s="15">
        <f t="shared" si="3"/>
        <v>268.01670472177318</v>
      </c>
      <c r="H50" s="15">
        <f t="shared" si="4"/>
        <v>42.882672755483711</v>
      </c>
      <c r="I50" s="15">
        <f t="shared" si="5"/>
        <v>5595.0474000004942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8.8220986071974039E-11</v>
      </c>
      <c r="F51" s="15">
        <f t="shared" si="2"/>
        <v>5437.3760817729335</v>
      </c>
      <c r="G51" s="15">
        <f t="shared" si="3"/>
        <v>135.92355019617307</v>
      </c>
      <c r="H51" s="15">
        <f t="shared" si="4"/>
        <v>21.74776803138769</v>
      </c>
      <c r="I51" s="15">
        <f t="shared" si="5"/>
        <v>5595.0474000004942</v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5" xr:uid="{00000000-0002-0000-0000-000000000000}">
      <formula1>"PENSIONADO"</formula1>
    </dataValidation>
    <dataValidation type="list" allowBlank="1" showInputMessage="1" showErrorMessage="1" sqref="E7" xr:uid="{00000000-0002-0000-0000-000001000000}">
      <formula1>$XFC$2:$XFC$4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CONSUBANCO</vt:lpstr>
      <vt:lpstr>CONSUBANCO!Área_de_impresión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2024-11-25T21:24:55Z</cp:lastPrinted>
  <dcterms:created xsi:type="dcterms:W3CDTF">2022-04-20T18:00:31Z</dcterms:created>
  <dcterms:modified xsi:type="dcterms:W3CDTF">2026-03-31T16:18:46Z</dcterms:modified>
</cp:coreProperties>
</file>