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93D11683-C281-4626-90F7-054E4CA81030}" xr6:coauthVersionLast="47" xr6:coauthVersionMax="47" xr10:uidLastSave="{00000000-0000-0000-0000-000000000000}"/>
  <bookViews>
    <workbookView xWindow="-120" yWindow="-120" windowWidth="20760" windowHeight="11040" xr2:uid="{00000000-000D-0000-FFFF-FFFF00000000}"/>
  </bookViews>
  <sheets>
    <sheet name="RETENCION TASA 2.26%" sheetId="18" r:id="rId1"/>
  </sheets>
  <definedNames>
    <definedName name="_xlnm.Print_Area" localSheetId="0">'RETENCION TASA 2.26%'!$B$1:$K$76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5" i="18" l="1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F15" i="18" s="1"/>
  <c r="J7" i="18"/>
  <c r="J6" i="18" s="1"/>
  <c r="E15" i="18" l="1"/>
  <c r="G16" i="18" s="1"/>
  <c r="E8" i="18"/>
  <c r="I55" i="18" s="1"/>
  <c r="I69" i="18" l="1"/>
  <c r="I32" i="18"/>
  <c r="I52" i="18"/>
  <c r="I37" i="18"/>
  <c r="I35" i="18"/>
  <c r="H16" i="18"/>
  <c r="I20" i="18"/>
  <c r="I57" i="18"/>
  <c r="I25" i="18"/>
  <c r="I27" i="18"/>
  <c r="I31" i="18"/>
  <c r="I71" i="18"/>
  <c r="I36" i="18"/>
  <c r="I63" i="18"/>
  <c r="I19" i="18"/>
  <c r="I65" i="18"/>
  <c r="I33" i="18"/>
  <c r="I75" i="18"/>
  <c r="I60" i="18"/>
  <c r="E9" i="18"/>
  <c r="I26" i="18"/>
  <c r="I18" i="18"/>
  <c r="I30" i="18"/>
  <c r="I74" i="18"/>
  <c r="I70" i="18"/>
  <c r="I66" i="18"/>
  <c r="I62" i="18"/>
  <c r="I58" i="18"/>
  <c r="I54" i="18"/>
  <c r="I50" i="18"/>
  <c r="I46" i="18"/>
  <c r="I42" i="18"/>
  <c r="I38" i="18"/>
  <c r="I34" i="18"/>
  <c r="I22" i="18"/>
  <c r="I28" i="18"/>
  <c r="I21" i="18"/>
  <c r="I67" i="18"/>
  <c r="I72" i="18"/>
  <c r="I47" i="18"/>
  <c r="I45" i="18"/>
  <c r="I24" i="18"/>
  <c r="I16" i="18"/>
  <c r="I53" i="18"/>
  <c r="I73" i="18"/>
  <c r="I41" i="18"/>
  <c r="I59" i="18"/>
  <c r="I64" i="18"/>
  <c r="I68" i="18"/>
  <c r="I39" i="18"/>
  <c r="I61" i="18"/>
  <c r="I29" i="18"/>
  <c r="I51" i="18"/>
  <c r="I56" i="18"/>
  <c r="I40" i="18"/>
  <c r="I23" i="18"/>
  <c r="I49" i="18"/>
  <c r="I17" i="18"/>
  <c r="I43" i="18"/>
  <c r="I44" i="18"/>
  <c r="I48" i="18"/>
  <c r="I13" i="18" l="1"/>
  <c r="F16" i="18"/>
  <c r="E16" i="18" l="1"/>
  <c r="G17" i="18" l="1"/>
  <c r="H17" i="18" l="1"/>
  <c r="F17" i="18" s="1"/>
  <c r="E17" i="18" l="1"/>
  <c r="G18" i="18" l="1"/>
  <c r="H18" i="18" l="1"/>
  <c r="F18" i="18" s="1"/>
  <c r="E18" i="18" l="1"/>
  <c r="G19" i="18" l="1"/>
  <c r="H19" i="18" l="1"/>
  <c r="F19" i="18" s="1"/>
  <c r="E19" i="18" s="1"/>
  <c r="G20" i="18" l="1"/>
  <c r="H20" i="18" l="1"/>
  <c r="F20" i="18" s="1"/>
  <c r="E20" i="18" s="1"/>
  <c r="G21" i="18" l="1"/>
  <c r="H21" i="18" l="1"/>
  <c r="F21" i="18" s="1"/>
  <c r="E21" i="18" s="1"/>
  <c r="G22" i="18" l="1"/>
  <c r="H22" i="18" l="1"/>
  <c r="F22" i="18" s="1"/>
  <c r="E22" i="18" s="1"/>
  <c r="G23" i="18" l="1"/>
  <c r="H23" i="18" l="1"/>
  <c r="F23" i="18" s="1"/>
  <c r="E23" i="18" s="1"/>
  <c r="G24" i="18" l="1"/>
  <c r="H24" i="18" l="1"/>
  <c r="F24" i="18" s="1"/>
  <c r="E24" i="18" s="1"/>
  <c r="G25" i="18" l="1"/>
  <c r="H25" i="18" l="1"/>
  <c r="F25" i="18" s="1"/>
  <c r="E25" i="18" s="1"/>
  <c r="G26" i="18" l="1"/>
  <c r="H26" i="18" l="1"/>
  <c r="F26" i="18" s="1"/>
  <c r="E26" i="18" s="1"/>
  <c r="G27" i="18" l="1"/>
  <c r="H27" i="18" l="1"/>
  <c r="F27" i="18" s="1"/>
  <c r="E27" i="18" s="1"/>
  <c r="G28" i="18" l="1"/>
  <c r="H28" i="18" l="1"/>
  <c r="F28" i="18" s="1"/>
  <c r="E28" i="18" s="1"/>
  <c r="G29" i="18" l="1"/>
  <c r="H29" i="18" l="1"/>
  <c r="F29" i="18" s="1"/>
  <c r="E29" i="18" s="1"/>
  <c r="G30" i="18" l="1"/>
  <c r="H30" i="18" l="1"/>
  <c r="F30" i="18" s="1"/>
  <c r="E30" i="18" s="1"/>
  <c r="G31" i="18" l="1"/>
  <c r="H31" i="18" l="1"/>
  <c r="F31" i="18" s="1"/>
  <c r="E31" i="18" s="1"/>
  <c r="G32" i="18" l="1"/>
  <c r="H32" i="18" l="1"/>
  <c r="F32" i="18" s="1"/>
  <c r="E32" i="18" s="1"/>
  <c r="G33" i="18" l="1"/>
  <c r="H33" i="18" l="1"/>
  <c r="F33" i="18" s="1"/>
  <c r="E33" i="18" s="1"/>
  <c r="G34" i="18" l="1"/>
  <c r="H34" i="18" l="1"/>
  <c r="F34" i="18" s="1"/>
  <c r="E34" i="18" s="1"/>
  <c r="G35" i="18" l="1"/>
  <c r="H35" i="18" l="1"/>
  <c r="F35" i="18" s="1"/>
  <c r="E35" i="18" s="1"/>
  <c r="G36" i="18" l="1"/>
  <c r="H36" i="18" l="1"/>
  <c r="F36" i="18" s="1"/>
  <c r="E36" i="18" s="1"/>
  <c r="G37" i="18" l="1"/>
  <c r="H37" i="18" l="1"/>
  <c r="F37" i="18" s="1"/>
  <c r="E37" i="18" s="1"/>
  <c r="G38" i="18" l="1"/>
  <c r="H38" i="18" l="1"/>
  <c r="F38" i="18" s="1"/>
  <c r="E38" i="18" s="1"/>
  <c r="G39" i="18" l="1"/>
  <c r="H39" i="18" l="1"/>
  <c r="F39" i="18" s="1"/>
  <c r="E39" i="18" s="1"/>
  <c r="G40" i="18" l="1"/>
  <c r="H40" i="18" l="1"/>
  <c r="F40" i="18" s="1"/>
  <c r="E40" i="18" s="1"/>
  <c r="G41" i="18" l="1"/>
  <c r="H41" i="18" l="1"/>
  <c r="F41" i="18" s="1"/>
  <c r="E41" i="18" s="1"/>
  <c r="G42" i="18" l="1"/>
  <c r="H42" i="18" l="1"/>
  <c r="F42" i="18" s="1"/>
  <c r="E42" i="18" s="1"/>
  <c r="G43" i="18" l="1"/>
  <c r="H43" i="18" l="1"/>
  <c r="F43" i="18" s="1"/>
  <c r="E43" i="18" s="1"/>
  <c r="G44" i="18" l="1"/>
  <c r="H44" i="18" l="1"/>
  <c r="F44" i="18" s="1"/>
  <c r="E44" i="18" s="1"/>
  <c r="G45" i="18" l="1"/>
  <c r="H45" i="18" l="1"/>
  <c r="F45" i="18" s="1"/>
  <c r="E45" i="18" s="1"/>
  <c r="G46" i="18" l="1"/>
  <c r="H46" i="18" l="1"/>
  <c r="F46" i="18" s="1"/>
  <c r="E46" i="18" s="1"/>
  <c r="G47" i="18" l="1"/>
  <c r="H47" i="18" l="1"/>
  <c r="F47" i="18" s="1"/>
  <c r="E47" i="18" s="1"/>
  <c r="G48" i="18" l="1"/>
  <c r="H48" i="18" l="1"/>
  <c r="F48" i="18" s="1"/>
  <c r="E48" i="18" s="1"/>
  <c r="G49" i="18" l="1"/>
  <c r="H49" i="18" l="1"/>
  <c r="F49" i="18" s="1"/>
  <c r="E49" i="18" s="1"/>
  <c r="G50" i="18" l="1"/>
  <c r="H50" i="18" l="1"/>
  <c r="F50" i="18" s="1"/>
  <c r="E50" i="18" s="1"/>
  <c r="G51" i="18" l="1"/>
  <c r="H51" i="18" l="1"/>
  <c r="F51" i="18" s="1"/>
  <c r="E51" i="18" s="1"/>
  <c r="G52" i="18" l="1"/>
  <c r="H52" i="18" l="1"/>
  <c r="F52" i="18" s="1"/>
  <c r="E52" i="18" s="1"/>
  <c r="G53" i="18" l="1"/>
  <c r="H53" i="18" l="1"/>
  <c r="F53" i="18" s="1"/>
  <c r="E53" i="18" s="1"/>
  <c r="G54" i="18" l="1"/>
  <c r="H54" i="18" l="1"/>
  <c r="F54" i="18" s="1"/>
  <c r="E54" i="18" s="1"/>
  <c r="G55" i="18" l="1"/>
  <c r="H55" i="18" l="1"/>
  <c r="F55" i="18" s="1"/>
  <c r="E55" i="18" s="1"/>
  <c r="G56" i="18" l="1"/>
  <c r="H56" i="18" l="1"/>
  <c r="F56" i="18" s="1"/>
  <c r="E56" i="18" s="1"/>
  <c r="G57" i="18" l="1"/>
  <c r="H57" i="18" l="1"/>
  <c r="F57" i="18" s="1"/>
  <c r="E57" i="18" s="1"/>
  <c r="G58" i="18" l="1"/>
  <c r="H58" i="18" l="1"/>
  <c r="F58" i="18" s="1"/>
  <c r="E58" i="18" s="1"/>
  <c r="G59" i="18" l="1"/>
  <c r="H59" i="18" l="1"/>
  <c r="F59" i="18" s="1"/>
  <c r="E59" i="18" s="1"/>
  <c r="G60" i="18" l="1"/>
  <c r="H60" i="18" l="1"/>
  <c r="F60" i="18" s="1"/>
  <c r="E60" i="18" s="1"/>
  <c r="G61" i="18" l="1"/>
  <c r="H61" i="18" l="1"/>
  <c r="F61" i="18" s="1"/>
  <c r="E61" i="18" s="1"/>
  <c r="G62" i="18" l="1"/>
  <c r="H62" i="18" l="1"/>
  <c r="F62" i="18" s="1"/>
  <c r="E62" i="18" s="1"/>
  <c r="G63" i="18" l="1"/>
  <c r="H63" i="18" l="1"/>
  <c r="F63" i="18" s="1"/>
  <c r="E63" i="18" s="1"/>
  <c r="G64" i="18" l="1"/>
  <c r="H64" i="18" l="1"/>
  <c r="F64" i="18" s="1"/>
  <c r="E64" i="18" s="1"/>
  <c r="G65" i="18" l="1"/>
  <c r="H65" i="18" l="1"/>
  <c r="F65" i="18" s="1"/>
  <c r="E65" i="18" s="1"/>
  <c r="G66" i="18" l="1"/>
  <c r="H66" i="18" l="1"/>
  <c r="F66" i="18" s="1"/>
  <c r="E66" i="18" s="1"/>
  <c r="G67" i="18" l="1"/>
  <c r="H67" i="18" l="1"/>
  <c r="F67" i="18" s="1"/>
  <c r="E67" i="18" s="1"/>
  <c r="G68" i="18" l="1"/>
  <c r="H68" i="18" l="1"/>
  <c r="F68" i="18" s="1"/>
  <c r="E68" i="18" s="1"/>
  <c r="G69" i="18" l="1"/>
  <c r="H69" i="18" l="1"/>
  <c r="F69" i="18" s="1"/>
  <c r="E69" i="18" s="1"/>
  <c r="G70" i="18" l="1"/>
  <c r="H70" i="18" l="1"/>
  <c r="F70" i="18" s="1"/>
  <c r="E70" i="18" s="1"/>
  <c r="G71" i="18" l="1"/>
  <c r="H71" i="18" l="1"/>
  <c r="F71" i="18" s="1"/>
  <c r="E71" i="18" s="1"/>
  <c r="G72" i="18" l="1"/>
  <c r="H72" i="18" l="1"/>
  <c r="F72" i="18" s="1"/>
  <c r="E72" i="18" s="1"/>
  <c r="G73" i="18" l="1"/>
  <c r="H73" i="18" l="1"/>
  <c r="F73" i="18" s="1"/>
  <c r="E73" i="18" s="1"/>
  <c r="G74" i="18" l="1"/>
  <c r="H74" i="18" l="1"/>
  <c r="F74" i="18" s="1"/>
  <c r="E74" i="18" s="1"/>
  <c r="G75" i="18" l="1"/>
  <c r="H75" i="18" l="1"/>
  <c r="H13" i="18" s="1"/>
  <c r="G13" i="18"/>
  <c r="F75" i="18" l="1"/>
  <c r="F13" i="18"/>
  <c r="J9" i="18" s="1"/>
  <c r="E75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0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<sst xmlns="http://schemas.openxmlformats.org/spreadsheetml/2006/main" count="26" uniqueCount="25">
  <si>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</si>
  <si>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</si>
  <si>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</si>
  <si>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</si>
  <si>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</si>
  <si>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</si>
  <si>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</si>
  <si>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</si>
  <si>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MESES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</si>
  <si>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</si>
  <si>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</si>
  <si>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</si>
  <si>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</si>
  <si>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</si>
  <si>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</si>
  <si>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</si>
  <si>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</si>
  <si>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</si>
  <si>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</si>
  <si>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</si>
  <si>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</si>
  <si>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</si>
  <si>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</si>
  <si>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</si>
  <si>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PENSIONADO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</si>
</sst>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left"/>
    </xf>
    <xf numFmtId="164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5"/>
  <sheetViews>
    <sheetView showGridLines="0" tabSelected="1" topLeftCell="B1" zoomScaleNormal="100" workbookViewId="0">
      <selection activeCell="E7" sqref="E7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7" t="s">
        <v>15</v>
      </c>
      <c r="F1" s="27"/>
      <c r="G1" s="27"/>
      <c r="H1" s="27"/>
      <c r="XFC1" t="s">
        <v>22</v>
      </c>
      <c r="XFD1" t="s">
        <v>23</v>
      </c>
    </row>
    <row r="2" spans="1:14 16383:16384" x14ac:dyDescent="0.25">
      <c r="E2" s="27"/>
      <c r="F2" s="27"/>
      <c r="G2" s="27"/>
      <c r="H2" s="27"/>
      <c r="XFC2" s="23">
        <v>60</v>
      </c>
      <c r="XFD2" s="22">
        <v>2.6215996577003031E-2</v>
      </c>
    </row>
    <row r="3" spans="1:14 16383:16384" x14ac:dyDescent="0.25">
      <c r="XFC3" s="23"/>
      <c r="XFD3" s="22"/>
    </row>
    <row r="4" spans="1:14 16383:16384" x14ac:dyDescent="0.25">
      <c r="C4" s="25" t="s">
        <v>9</v>
      </c>
      <c r="D4" s="25"/>
      <c r="E4" s="5"/>
      <c r="F4" s="1"/>
      <c r="G4" s="1"/>
      <c r="H4" s="10"/>
      <c r="I4" s="10"/>
      <c r="J4" s="1"/>
      <c r="XFC4" s="23"/>
      <c r="XFD4" s="22"/>
    </row>
    <row r="5" spans="1:14 16383:16384" x14ac:dyDescent="0.25">
      <c r="C5" s="25" t="s">
        <v>10</v>
      </c>
      <c r="D5" s="25"/>
      <c r="E5" s="24" t="s">
        <v>24</v>
      </c>
      <c r="F5" s="1"/>
      <c r="G5" s="1"/>
      <c r="H5" s="1"/>
      <c r="I5" s="1"/>
      <c r="J5" s="1"/>
      <c r="XFC5" s="23"/>
      <c r="XFD5" s="22"/>
    </row>
    <row r="6" spans="1:14 16383:16384" x14ac:dyDescent="0.25">
      <c r="C6" s="25" t="s">
        <v>19</v>
      </c>
      <c r="D6" s="25"/>
      <c r="E6" s="21">
        <v>225000</v>
      </c>
      <c r="F6" s="1"/>
      <c r="G6" s="1"/>
      <c r="H6" s="26" t="s">
        <v>18</v>
      </c>
      <c r="I6" s="26"/>
      <c r="J6" s="9">
        <f>J7/1.16</f>
        <v>2.2599997049140546E-2</v>
      </c>
      <c r="XFC6" s="23"/>
      <c r="XFD6" s="22"/>
    </row>
    <row r="7" spans="1:14 16383:16384" x14ac:dyDescent="0.25">
      <c r="C7" s="25" t="s">
        <v>11</v>
      </c>
      <c r="D7" s="25"/>
      <c r="E7" s="2">
        <v>60</v>
      </c>
      <c r="F7" s="1" t="s">
        <v>8</v>
      </c>
      <c r="G7" s="1"/>
      <c r="H7" s="26" t="s">
        <v>17</v>
      </c>
      <c r="I7" s="26"/>
      <c r="J7" s="9">
        <f>VLOOKUP(E7,$XFC$1:$XFD$7,2,0)</f>
        <v>2.6215996577003031E-2</v>
      </c>
      <c r="XFC7" s="23"/>
      <c r="XFD7" s="22"/>
    </row>
    <row r="8" spans="1:14 16383:16384" x14ac:dyDescent="0.25">
      <c r="C8" s="25" t="s">
        <v>12</v>
      </c>
      <c r="D8" s="25"/>
      <c r="E8" s="3">
        <f>-PMT(J7,E7,E6,0,0)</f>
        <v>7482.4627500001097</v>
      </c>
      <c r="F8" s="1"/>
      <c r="G8" s="1"/>
      <c r="H8" s="1"/>
      <c r="I8" s="1"/>
      <c r="J8" s="1"/>
    </row>
    <row r="9" spans="1:14 16383:16384" ht="15" customHeight="1" x14ac:dyDescent="0.25">
      <c r="C9" s="25" t="s">
        <v>13</v>
      </c>
      <c r="D9" s="25"/>
      <c r="E9" s="3">
        <f>E7*E8</f>
        <v>448947.76500000659</v>
      </c>
      <c r="F9" s="1"/>
      <c r="G9" s="1"/>
      <c r="H9" s="28" t="s">
        <v>20</v>
      </c>
      <c r="I9" s="28"/>
      <c r="J9" s="11">
        <f>+((G13+H13)/F13)/E7</f>
        <v>1.6588723333333794E-2</v>
      </c>
      <c r="K9" s="16"/>
    </row>
    <row r="10" spans="1:14 16383:16384" x14ac:dyDescent="0.25">
      <c r="C10" s="25" t="s">
        <v>14</v>
      </c>
      <c r="D10" s="25"/>
      <c r="E10" s="4" t="s">
        <v>7</v>
      </c>
      <c r="F10" s="1"/>
      <c r="G10" s="1"/>
      <c r="H10" s="28"/>
      <c r="I10" s="28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29" t="s">
        <v>6</v>
      </c>
      <c r="E13" s="29"/>
      <c r="F13" s="6">
        <f>SUM(F15:F175)</f>
        <v>225000.00000000017</v>
      </c>
      <c r="G13" s="6">
        <f>SUM(G15:G175)</f>
        <v>193058.41810345379</v>
      </c>
      <c r="H13" s="6">
        <f>SUM(H15:H175)</f>
        <v>30889.346896552623</v>
      </c>
      <c r="I13" s="6">
        <f>SUM(I15:I175)</f>
        <v>448947.76500000712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225000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223416.13647982557</v>
      </c>
      <c r="F16" s="15">
        <f>IF(D16&lt;=$E$7,IF(D16=0,0,I16-SUM(G16:H16)),"")</f>
        <v>1583.8635201744273</v>
      </c>
      <c r="G16" s="15">
        <f>IF(D16&lt;=$E$7,IFERROR(E15*$J$6,""),"")</f>
        <v>5084.9993360566232</v>
      </c>
      <c r="H16" s="15">
        <f>IFERROR(G16*16%,"")</f>
        <v>813.59989376905969</v>
      </c>
      <c r="I16" s="15">
        <f>IF(D16&lt;=$E$7,$E$8,"")</f>
        <v>7482.4627500001097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221790.75039902781</v>
      </c>
      <c r="F17" s="15">
        <f t="shared" ref="F17:F75" si="2">IF(D17&lt;=$E$7,IF(D17=0,0,I17-SUM(G17:H17)),"")</f>
        <v>1625.3860807977599</v>
      </c>
      <c r="G17" s="15">
        <f t="shared" ref="G17:G75" si="3">IF(D17&lt;=$E$7,IFERROR(E16*$J$6,""),"")</f>
        <v>5049.2040251744393</v>
      </c>
      <c r="H17" s="15">
        <f t="shared" ref="H17:H75" si="4">IFERROR(G17*16%,"")</f>
        <v>807.87264402791027</v>
      </c>
      <c r="I17" s="15">
        <f t="shared" ref="I17:I75" si="5">IF(D17&lt;=$E$7,$E$8,"")</f>
        <v>7482.4627500001097</v>
      </c>
    </row>
    <row r="18" spans="1:9" x14ac:dyDescent="0.25">
      <c r="A18">
        <v>3</v>
      </c>
      <c r="D18" s="14">
        <f t="shared" si="0"/>
        <v>3</v>
      </c>
      <c r="E18" s="15">
        <f t="shared" si="1"/>
        <v>220122.75320229953</v>
      </c>
      <c r="F18" s="15">
        <f t="shared" si="2"/>
        <v>1667.9971967282627</v>
      </c>
      <c r="G18" s="15">
        <f t="shared" si="3"/>
        <v>5012.4703045446959</v>
      </c>
      <c r="H18" s="15">
        <f t="shared" si="4"/>
        <v>801.99524872715131</v>
      </c>
      <c r="I18" s="15">
        <f t="shared" si="5"/>
        <v>7482.4627500001097</v>
      </c>
    </row>
    <row r="19" spans="1:9" x14ac:dyDescent="0.25">
      <c r="A19">
        <v>4</v>
      </c>
      <c r="D19" s="14">
        <f t="shared" si="0"/>
        <v>4</v>
      </c>
      <c r="E19" s="15">
        <f t="shared" si="1"/>
        <v>218411.02779677138</v>
      </c>
      <c r="F19" s="15">
        <f t="shared" si="2"/>
        <v>1711.7254055281419</v>
      </c>
      <c r="G19" s="15">
        <f t="shared" si="3"/>
        <v>4974.7735728206617</v>
      </c>
      <c r="H19" s="15">
        <f t="shared" si="4"/>
        <v>795.96377165130593</v>
      </c>
      <c r="I19" s="15">
        <f t="shared" si="5"/>
        <v>7482.4627500001097</v>
      </c>
    </row>
    <row r="20" spans="1:9" x14ac:dyDescent="0.25">
      <c r="A20">
        <v>5</v>
      </c>
      <c r="D20" s="14">
        <f t="shared" si="0"/>
        <v>5</v>
      </c>
      <c r="E20" s="15">
        <f t="shared" si="1"/>
        <v>216654.42780387113</v>
      </c>
      <c r="F20" s="15">
        <f t="shared" si="2"/>
        <v>1756.5999929002364</v>
      </c>
      <c r="G20" s="15">
        <f t="shared" si="3"/>
        <v>4936.0885837067872</v>
      </c>
      <c r="H20" s="15">
        <f t="shared" si="4"/>
        <v>789.77417339308602</v>
      </c>
      <c r="I20" s="15">
        <f t="shared" si="5"/>
        <v>7482.4627500001097</v>
      </c>
    </row>
    <row r="21" spans="1:9" x14ac:dyDescent="0.25">
      <c r="A21">
        <v>6</v>
      </c>
      <c r="D21" s="14">
        <f t="shared" si="0"/>
        <v>6</v>
      </c>
      <c r="E21" s="15">
        <f t="shared" si="1"/>
        <v>214851.77679156986</v>
      </c>
      <c r="F21" s="15">
        <f t="shared" si="2"/>
        <v>1802.6510123012731</v>
      </c>
      <c r="G21" s="15">
        <f t="shared" si="3"/>
        <v>4896.3894290507214</v>
      </c>
      <c r="H21" s="15">
        <f t="shared" si="4"/>
        <v>783.4223086481154</v>
      </c>
      <c r="I21" s="15">
        <f t="shared" si="5"/>
        <v>7482.4627500001097</v>
      </c>
    </row>
    <row r="22" spans="1:9" x14ac:dyDescent="0.25">
      <c r="A22">
        <v>7</v>
      </c>
      <c r="D22" s="14">
        <f t="shared" si="0"/>
        <v>7</v>
      </c>
      <c r="E22" s="15">
        <f t="shared" si="1"/>
        <v>213001.86748650056</v>
      </c>
      <c r="F22" s="15">
        <f t="shared" si="2"/>
        <v>1849.9093050692945</v>
      </c>
      <c r="G22" s="15">
        <f t="shared" si="3"/>
        <v>4855.6495214920824</v>
      </c>
      <c r="H22" s="15">
        <f t="shared" si="4"/>
        <v>776.90392343873316</v>
      </c>
      <c r="I22" s="15">
        <f t="shared" si="5"/>
        <v>7482.4627500001097</v>
      </c>
    </row>
    <row r="23" spans="1:9" x14ac:dyDescent="0.25">
      <c r="A23">
        <v>8</v>
      </c>
      <c r="D23" s="14">
        <f t="shared" si="0"/>
        <v>8</v>
      </c>
      <c r="E23" s="15">
        <f t="shared" si="1"/>
        <v>211103.46096542181</v>
      </c>
      <c r="F23" s="15">
        <f t="shared" si="2"/>
        <v>1898.4065210787576</v>
      </c>
      <c r="G23" s="15">
        <f t="shared" si="3"/>
        <v>4813.8415766563385</v>
      </c>
      <c r="H23" s="15">
        <f t="shared" si="4"/>
        <v>770.21465226501414</v>
      </c>
      <c r="I23" s="15">
        <f t="shared" si="5"/>
        <v>7482.4627500001097</v>
      </c>
    </row>
    <row r="24" spans="1:9" x14ac:dyDescent="0.25">
      <c r="A24">
        <v>9</v>
      </c>
      <c r="D24" s="14">
        <f t="shared" si="0"/>
        <v>9</v>
      </c>
      <c r="E24" s="15">
        <f t="shared" si="1"/>
        <v>209155.28582548469</v>
      </c>
      <c r="F24" s="15">
        <f t="shared" si="2"/>
        <v>1948.1751399371178</v>
      </c>
      <c r="G24" s="15">
        <f t="shared" si="3"/>
        <v>4770.9375948818897</v>
      </c>
      <c r="H24" s="15">
        <f t="shared" si="4"/>
        <v>763.35001518110232</v>
      </c>
      <c r="I24" s="15">
        <f t="shared" si="5"/>
        <v>7482.4627500001097</v>
      </c>
    </row>
    <row r="25" spans="1:9" x14ac:dyDescent="0.25">
      <c r="A25">
        <v>10</v>
      </c>
      <c r="D25" s="14">
        <f t="shared" si="0"/>
        <v>10</v>
      </c>
      <c r="E25" s="15">
        <f t="shared" si="1"/>
        <v>207156.03733274757</v>
      </c>
      <c r="F25" s="15">
        <f t="shared" si="2"/>
        <v>1999.2484927371124</v>
      </c>
      <c r="G25" s="15">
        <f t="shared" si="3"/>
        <v>4726.9088424681013</v>
      </c>
      <c r="H25" s="15">
        <f t="shared" si="4"/>
        <v>756.30541479489625</v>
      </c>
      <c r="I25" s="15">
        <f t="shared" si="5"/>
        <v>7482.4627500001097</v>
      </c>
    </row>
    <row r="26" spans="1:9" x14ac:dyDescent="0.25">
      <c r="A26">
        <v>11</v>
      </c>
      <c r="D26" s="14">
        <f t="shared" si="0"/>
        <v>11</v>
      </c>
      <c r="E26" s="15">
        <f t="shared" si="1"/>
        <v>205104.37654836828</v>
      </c>
      <c r="F26" s="15">
        <f t="shared" si="2"/>
        <v>2051.6607843792872</v>
      </c>
      <c r="G26" s="15">
        <f t="shared" si="3"/>
        <v>4681.7258324317436</v>
      </c>
      <c r="H26" s="15">
        <f t="shared" si="4"/>
        <v>749.07613318907897</v>
      </c>
      <c r="I26" s="15">
        <f t="shared" si="5"/>
        <v>7482.4627500001097</v>
      </c>
    </row>
    <row r="27" spans="1:9" x14ac:dyDescent="0.25">
      <c r="A27">
        <v>12</v>
      </c>
      <c r="D27" s="14">
        <f t="shared" si="0"/>
        <v>12</v>
      </c>
      <c r="E27" s="15">
        <f t="shared" si="1"/>
        <v>202998.92943188854</v>
      </c>
      <c r="F27" s="15">
        <f t="shared" si="2"/>
        <v>2105.447116479746</v>
      </c>
      <c r="G27" s="15">
        <f t="shared" si="3"/>
        <v>4635.3583047589345</v>
      </c>
      <c r="H27" s="15">
        <f t="shared" si="4"/>
        <v>741.65732876142954</v>
      </c>
      <c r="I27" s="15">
        <f t="shared" si="5"/>
        <v>7482.4627500001097</v>
      </c>
    </row>
    <row r="28" spans="1:9" x14ac:dyDescent="0.25">
      <c r="A28">
        <v>13</v>
      </c>
      <c r="D28" s="14">
        <f t="shared" si="0"/>
        <v>13</v>
      </c>
      <c r="E28" s="15">
        <f t="shared" si="1"/>
        <v>200838.2859210101</v>
      </c>
      <c r="F28" s="15">
        <f t="shared" si="2"/>
        <v>2160.643510878439</v>
      </c>
      <c r="G28" s="15">
        <f t="shared" si="3"/>
        <v>4587.7752061393712</v>
      </c>
      <c r="H28" s="15">
        <f t="shared" si="4"/>
        <v>734.04403298229943</v>
      </c>
      <c r="I28" s="15">
        <f t="shared" si="5"/>
        <v>7482.4627500001097</v>
      </c>
    </row>
    <row r="29" spans="1:9" x14ac:dyDescent="0.25">
      <c r="A29">
        <v>14</v>
      </c>
      <c r="D29" s="14">
        <f t="shared" si="0"/>
        <v>14</v>
      </c>
      <c r="E29" s="15">
        <f t="shared" si="1"/>
        <v>198620.99898724636</v>
      </c>
      <c r="F29" s="15">
        <f t="shared" si="2"/>
        <v>2217.2869337637521</v>
      </c>
      <c r="G29" s="15">
        <f t="shared" si="3"/>
        <v>4538.9446691692738</v>
      </c>
      <c r="H29" s="15">
        <f t="shared" si="4"/>
        <v>726.23114706708384</v>
      </c>
      <c r="I29" s="15">
        <f t="shared" si="5"/>
        <v>7482.4627500001097</v>
      </c>
    </row>
    <row r="30" spans="1:9" x14ac:dyDescent="0.25">
      <c r="A30">
        <v>15</v>
      </c>
      <c r="D30" s="14">
        <f t="shared" si="0"/>
        <v>15</v>
      </c>
      <c r="E30" s="15">
        <f t="shared" si="1"/>
        <v>196345.58366681682</v>
      </c>
      <c r="F30" s="15">
        <f t="shared" si="2"/>
        <v>2275.4153204295362</v>
      </c>
      <c r="G30" s="15">
        <f t="shared" si="3"/>
        <v>4488.8339910091154</v>
      </c>
      <c r="H30" s="15">
        <f t="shared" si="4"/>
        <v>718.21343856145847</v>
      </c>
      <c r="I30" s="15">
        <f t="shared" si="5"/>
        <v>7482.4627500001097</v>
      </c>
    </row>
    <row r="31" spans="1:9" x14ac:dyDescent="0.25">
      <c r="A31">
        <v>16</v>
      </c>
      <c r="D31" s="14">
        <f t="shared" si="0"/>
        <v>16</v>
      </c>
      <c r="E31" s="15">
        <f t="shared" si="1"/>
        <v>194010.51606613563</v>
      </c>
      <c r="F31" s="15">
        <f t="shared" si="2"/>
        <v>2335.0676006811773</v>
      </c>
      <c r="G31" s="15">
        <f t="shared" si="3"/>
        <v>4437.4096114818385</v>
      </c>
      <c r="H31" s="15">
        <f t="shared" si="4"/>
        <v>709.98553783709417</v>
      </c>
      <c r="I31" s="15">
        <f t="shared" si="5"/>
        <v>7482.4627500001097</v>
      </c>
    </row>
    <row r="32" spans="1:9" x14ac:dyDescent="0.25">
      <c r="A32">
        <v>17</v>
      </c>
      <c r="D32" s="14">
        <f t="shared" si="0"/>
        <v>17</v>
      </c>
      <c r="E32" s="15">
        <f t="shared" si="1"/>
        <v>191614.23234122794</v>
      </c>
      <c r="F32" s="15">
        <f t="shared" si="2"/>
        <v>2396.2837249077056</v>
      </c>
      <c r="G32" s="15">
        <f t="shared" si="3"/>
        <v>4384.6370905968997</v>
      </c>
      <c r="H32" s="15">
        <f t="shared" si="4"/>
        <v>701.54193449550394</v>
      </c>
      <c r="I32" s="15">
        <f t="shared" si="5"/>
        <v>7482.4627500001097</v>
      </c>
    </row>
    <row r="33" spans="1:9" x14ac:dyDescent="0.25">
      <c r="A33">
        <v>18</v>
      </c>
      <c r="D33" s="14">
        <f t="shared" si="0"/>
        <v>18</v>
      </c>
      <c r="E33" s="15">
        <f t="shared" si="1"/>
        <v>189155.12765039052</v>
      </c>
      <c r="F33" s="15">
        <f t="shared" si="2"/>
        <v>2459.1046908374146</v>
      </c>
      <c r="G33" s="15">
        <f t="shared" si="3"/>
        <v>4330.4810854850821</v>
      </c>
      <c r="H33" s="15">
        <f t="shared" si="4"/>
        <v>692.87697367761314</v>
      </c>
      <c r="I33" s="15">
        <f t="shared" si="5"/>
        <v>7482.4627500001097</v>
      </c>
    </row>
    <row r="34" spans="1:9" x14ac:dyDescent="0.25">
      <c r="A34">
        <v>19</v>
      </c>
      <c r="D34" s="14">
        <f t="shared" si="0"/>
        <v>19</v>
      </c>
      <c r="E34" s="15">
        <f t="shared" si="1"/>
        <v>186631.55507939562</v>
      </c>
      <c r="F34" s="15">
        <f t="shared" si="2"/>
        <v>2523.5725709949002</v>
      </c>
      <c r="G34" s="15">
        <f t="shared" si="3"/>
        <v>4274.905326728629</v>
      </c>
      <c r="H34" s="15">
        <f t="shared" si="4"/>
        <v>683.98485227658068</v>
      </c>
      <c r="I34" s="15">
        <f t="shared" si="5"/>
        <v>7482.4627500001097</v>
      </c>
    </row>
    <row r="35" spans="1:9" x14ac:dyDescent="0.25">
      <c r="A35">
        <v>20</v>
      </c>
      <c r="D35" s="14">
        <f t="shared" si="0"/>
        <v>20</v>
      </c>
      <c r="E35" s="15">
        <f t="shared" si="1"/>
        <v>184041.82453851769</v>
      </c>
      <c r="F35" s="15">
        <f t="shared" si="2"/>
        <v>2589.7305408779212</v>
      </c>
      <c r="G35" s="15">
        <f t="shared" si="3"/>
        <v>4217.8725940708518</v>
      </c>
      <c r="H35" s="15">
        <f t="shared" si="4"/>
        <v>674.85961505133628</v>
      </c>
      <c r="I35" s="15">
        <f t="shared" si="5"/>
        <v>7482.4627500001097</v>
      </c>
    </row>
    <row r="36" spans="1:9" x14ac:dyDescent="0.25">
      <c r="A36">
        <v>21</v>
      </c>
      <c r="D36" s="14">
        <f t="shared" si="0"/>
        <v>21</v>
      </c>
      <c r="E36" s="15">
        <f t="shared" si="1"/>
        <v>181384.20163064473</v>
      </c>
      <c r="F36" s="15">
        <f t="shared" si="2"/>
        <v>2657.6229078729375</v>
      </c>
      <c r="G36" s="15">
        <f t="shared" si="3"/>
        <v>4159.3446914889419</v>
      </c>
      <c r="H36" s="15">
        <f t="shared" si="4"/>
        <v>665.49515063823071</v>
      </c>
      <c r="I36" s="15">
        <f t="shared" si="5"/>
        <v>7482.4627500001097</v>
      </c>
    </row>
    <row r="37" spans="1:9" x14ac:dyDescent="0.25">
      <c r="A37">
        <v>22</v>
      </c>
      <c r="D37" s="14">
        <f t="shared" si="0"/>
        <v>22</v>
      </c>
      <c r="E37" s="15">
        <f t="shared" si="1"/>
        <v>178656.90648971603</v>
      </c>
      <c r="F37" s="15">
        <f t="shared" si="2"/>
        <v>2727.2951409286989</v>
      </c>
      <c r="G37" s="15">
        <f t="shared" si="3"/>
        <v>4099.2824216132849</v>
      </c>
      <c r="H37" s="15">
        <f t="shared" si="4"/>
        <v>655.88518745812564</v>
      </c>
      <c r="I37" s="15">
        <f t="shared" si="5"/>
        <v>7482.4627500001097</v>
      </c>
    </row>
    <row r="38" spans="1:9" x14ac:dyDescent="0.25">
      <c r="A38">
        <v>23</v>
      </c>
      <c r="D38" s="14">
        <f t="shared" si="0"/>
        <v>23</v>
      </c>
      <c r="E38" s="15">
        <f t="shared" si="1"/>
        <v>175858.11258870826</v>
      </c>
      <c r="F38" s="15">
        <f t="shared" si="2"/>
        <v>2798.7939010077635</v>
      </c>
      <c r="G38" s="15">
        <f t="shared" si="3"/>
        <v>4037.6455594761605</v>
      </c>
      <c r="H38" s="15">
        <f t="shared" si="4"/>
        <v>646.02328951618574</v>
      </c>
      <c r="I38" s="15">
        <f t="shared" si="5"/>
        <v>7482.4627500001097</v>
      </c>
    </row>
    <row r="39" spans="1:9" x14ac:dyDescent="0.25">
      <c r="A39">
        <v>24</v>
      </c>
      <c r="D39" s="14">
        <f t="shared" si="0"/>
        <v>24</v>
      </c>
      <c r="E39" s="15">
        <f t="shared" si="1"/>
        <v>172985.94551637192</v>
      </c>
      <c r="F39" s="15">
        <f t="shared" si="2"/>
        <v>2872.1670723363204</v>
      </c>
      <c r="G39" s="15">
        <f t="shared" si="3"/>
        <v>3974.3928255722326</v>
      </c>
      <c r="H39" s="15">
        <f t="shared" si="4"/>
        <v>635.90285209155718</v>
      </c>
      <c r="I39" s="15">
        <f t="shared" si="5"/>
        <v>7482.4627500001097</v>
      </c>
    </row>
    <row r="40" spans="1:9" x14ac:dyDescent="0.25">
      <c r="A40">
        <v>25</v>
      </c>
      <c r="D40" s="14">
        <f t="shared" si="0"/>
        <v>25</v>
      </c>
      <c r="E40" s="15">
        <f t="shared" si="1"/>
        <v>170038.48172189866</v>
      </c>
      <c r="F40" s="15">
        <f t="shared" si="2"/>
        <v>2947.4637944732704</v>
      </c>
      <c r="G40" s="15">
        <f t="shared" si="3"/>
        <v>3909.4818582127928</v>
      </c>
      <c r="H40" s="15">
        <f t="shared" si="4"/>
        <v>625.51709731404685</v>
      </c>
      <c r="I40" s="15">
        <f t="shared" si="5"/>
        <v>7482.4627500001097</v>
      </c>
    </row>
    <row r="41" spans="1:9" x14ac:dyDescent="0.25">
      <c r="A41">
        <v>26</v>
      </c>
      <c r="D41" s="14">
        <f t="shared" si="0"/>
        <v>26</v>
      </c>
      <c r="E41" s="15">
        <f t="shared" si="1"/>
        <v>167013.74722667865</v>
      </c>
      <c r="F41" s="15">
        <f t="shared" si="2"/>
        <v>3024.7344952200219</v>
      </c>
      <c r="G41" s="15">
        <f t="shared" si="3"/>
        <v>3842.8691851552485</v>
      </c>
      <c r="H41" s="15">
        <f t="shared" si="4"/>
        <v>614.85906962483978</v>
      </c>
      <c r="I41" s="15">
        <f t="shared" si="5"/>
        <v>7482.4627500001097</v>
      </c>
    </row>
    <row r="42" spans="1:9" x14ac:dyDescent="0.25">
      <c r="A42">
        <v>27</v>
      </c>
      <c r="D42" s="14">
        <f t="shared" si="0"/>
        <v>27</v>
      </c>
      <c r="E42" s="15">
        <f t="shared" si="1"/>
        <v>163909.71630228561</v>
      </c>
      <c r="F42" s="15">
        <f t="shared" si="2"/>
        <v>3104.0309243930524</v>
      </c>
      <c r="G42" s="15">
        <f t="shared" si="3"/>
        <v>3774.5101944888424</v>
      </c>
      <c r="H42" s="15">
        <f t="shared" si="4"/>
        <v>603.9216311182148</v>
      </c>
      <c r="I42" s="15">
        <f t="shared" si="5"/>
        <v>7482.4627500001097</v>
      </c>
    </row>
    <row r="43" spans="1:9" x14ac:dyDescent="0.25">
      <c r="A43">
        <v>28</v>
      </c>
      <c r="D43" s="14">
        <f t="shared" si="0"/>
        <v>28</v>
      </c>
      <c r="E43" s="15">
        <f t="shared" si="1"/>
        <v>160724.31011380375</v>
      </c>
      <c r="F43" s="15">
        <f t="shared" si="2"/>
        <v>3185.406188481852</v>
      </c>
      <c r="G43" s="15">
        <f t="shared" si="3"/>
        <v>3704.359104757119</v>
      </c>
      <c r="H43" s="15">
        <f t="shared" si="4"/>
        <v>592.69745676113905</v>
      </c>
      <c r="I43" s="15">
        <f t="shared" si="5"/>
        <v>7482.4627500001097</v>
      </c>
    </row>
    <row r="44" spans="1:9" x14ac:dyDescent="0.25">
      <c r="A44">
        <v>29</v>
      </c>
      <c r="D44" s="14">
        <f t="shared" si="0"/>
        <v>29</v>
      </c>
      <c r="E44" s="15">
        <f t="shared" si="1"/>
        <v>157455.39532758828</v>
      </c>
      <c r="F44" s="15">
        <f t="shared" si="2"/>
        <v>3268.9147862154568</v>
      </c>
      <c r="G44" s="15">
        <f t="shared" si="3"/>
        <v>3632.3689342971147</v>
      </c>
      <c r="H44" s="15">
        <f t="shared" si="4"/>
        <v>581.1790294875384</v>
      </c>
      <c r="I44" s="15">
        <f t="shared" si="5"/>
        <v>7482.4627500001097</v>
      </c>
    </row>
    <row r="45" spans="1:9" x14ac:dyDescent="0.25">
      <c r="A45">
        <v>30</v>
      </c>
      <c r="D45" s="14">
        <f t="shared" si="0"/>
        <v>30</v>
      </c>
      <c r="E45" s="15">
        <f t="shared" si="1"/>
        <v>154100.78268252689</v>
      </c>
      <c r="F45" s="15">
        <f t="shared" si="2"/>
        <v>3354.6126450613965</v>
      </c>
      <c r="G45" s="15">
        <f t="shared" si="3"/>
        <v>3558.4914697747531</v>
      </c>
      <c r="H45" s="15">
        <f t="shared" si="4"/>
        <v>569.35863516396046</v>
      </c>
      <c r="I45" s="15">
        <f t="shared" si="5"/>
        <v>7482.4627500001097</v>
      </c>
    </row>
    <row r="46" spans="1:9" x14ac:dyDescent="0.25">
      <c r="A46">
        <v>31</v>
      </c>
      <c r="D46" s="14">
        <f t="shared" si="0"/>
        <v>31</v>
      </c>
      <c r="E46" s="15">
        <f t="shared" si="1"/>
        <v>150658.22552384538</v>
      </c>
      <c r="F46" s="15">
        <f t="shared" si="2"/>
        <v>3442.5571586814967</v>
      </c>
      <c r="G46" s="15">
        <f t="shared" si="3"/>
        <v>3482.677233895356</v>
      </c>
      <c r="H46" s="15">
        <f t="shared" si="4"/>
        <v>557.22835742325697</v>
      </c>
      <c r="I46" s="15">
        <f t="shared" si="5"/>
        <v>7482.4627500001097</v>
      </c>
    </row>
    <row r="47" spans="1:9" x14ac:dyDescent="0.25">
      <c r="A47">
        <v>32</v>
      </c>
      <c r="D47" s="14">
        <f t="shared" si="0"/>
        <v>32</v>
      </c>
      <c r="E47" s="15">
        <f t="shared" si="1"/>
        <v>147125.41829847576</v>
      </c>
      <c r="F47" s="15">
        <f t="shared" si="2"/>
        <v>3532.8072253696282</v>
      </c>
      <c r="G47" s="15">
        <f t="shared" si="3"/>
        <v>3404.8754522676563</v>
      </c>
      <c r="H47" s="15">
        <f t="shared" si="4"/>
        <v>544.78007236282497</v>
      </c>
      <c r="I47" s="15">
        <f t="shared" si="5"/>
        <v>7482.4627500001097</v>
      </c>
    </row>
    <row r="48" spans="1:9" x14ac:dyDescent="0.25">
      <c r="A48">
        <v>33</v>
      </c>
      <c r="D48" s="14">
        <f t="shared" si="0"/>
        <v>33</v>
      </c>
      <c r="E48" s="15">
        <f t="shared" si="1"/>
        <v>143499.99501097863</v>
      </c>
      <c r="F48" s="15">
        <f t="shared" si="2"/>
        <v>3625.4232874971299</v>
      </c>
      <c r="G48" s="15">
        <f t="shared" si="3"/>
        <v>3325.0340193991206</v>
      </c>
      <c r="H48" s="15">
        <f t="shared" si="4"/>
        <v>532.00544310385931</v>
      </c>
      <c r="I48" s="15">
        <f t="shared" si="5"/>
        <v>7482.4627500001097</v>
      </c>
    </row>
    <row r="49" spans="1:9" x14ac:dyDescent="0.25">
      <c r="A49">
        <v>34</v>
      </c>
      <c r="D49" s="14">
        <f t="shared" si="0"/>
        <v>34</v>
      </c>
      <c r="E49" s="15">
        <f t="shared" si="1"/>
        <v>139779.5276389863</v>
      </c>
      <c r="F49" s="15">
        <f t="shared" si="2"/>
        <v>3720.4673719923417</v>
      </c>
      <c r="G49" s="15">
        <f t="shared" si="3"/>
        <v>3243.0994637998001</v>
      </c>
      <c r="H49" s="15">
        <f t="shared" si="4"/>
        <v>518.89591420796808</v>
      </c>
      <c r="I49" s="15">
        <f t="shared" si="5"/>
        <v>7482.4627500001097</v>
      </c>
    </row>
    <row r="50" spans="1:9" x14ac:dyDescent="0.25">
      <c r="A50">
        <v>35</v>
      </c>
      <c r="D50" s="14">
        <f t="shared" si="0"/>
        <v>35</v>
      </c>
      <c r="E50" s="15">
        <f t="shared" si="1"/>
        <v>135961.52450710494</v>
      </c>
      <c r="F50" s="15">
        <f t="shared" si="2"/>
        <v>3818.003131881344</v>
      </c>
      <c r="G50" s="15">
        <f t="shared" si="3"/>
        <v>3159.0169121713498</v>
      </c>
      <c r="H50" s="15">
        <f t="shared" si="4"/>
        <v>505.44270594741596</v>
      </c>
      <c r="I50" s="15">
        <f t="shared" si="5"/>
        <v>7482.4627500001097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132043.4286181872</v>
      </c>
      <c r="F51" s="15">
        <f t="shared" si="2"/>
        <v>3918.0958889177327</v>
      </c>
      <c r="G51" s="15">
        <f t="shared" si="3"/>
        <v>3072.7300526572217</v>
      </c>
      <c r="H51" s="15">
        <f t="shared" si="4"/>
        <v>491.63680842515549</v>
      </c>
      <c r="I51" s="15">
        <f t="shared" si="5"/>
        <v>7482.4627500001097</v>
      </c>
    </row>
    <row r="52" spans="1:9" x14ac:dyDescent="0.25">
      <c r="A52">
        <v>37</v>
      </c>
      <c r="D52" s="14">
        <f t="shared" si="0"/>
        <v>37</v>
      </c>
      <c r="E52" s="15">
        <f t="shared" si="1"/>
        <v>128022.61594085723</v>
      </c>
      <c r="F52" s="15">
        <f t="shared" si="2"/>
        <v>4020.8126773299696</v>
      </c>
      <c r="G52" s="15">
        <f t="shared" si="3"/>
        <v>2984.1810971294312</v>
      </c>
      <c r="H52" s="15">
        <f t="shared" si="4"/>
        <v>477.46897554070898</v>
      </c>
      <c r="I52" s="15">
        <f t="shared" si="5"/>
        <v>7482.4627500001097</v>
      </c>
    </row>
    <row r="53" spans="1:9" x14ac:dyDescent="0.25">
      <c r="A53">
        <v>38</v>
      </c>
      <c r="D53" s="14">
        <f t="shared" si="0"/>
        <v>38</v>
      </c>
      <c r="E53" s="15">
        <f t="shared" si="1"/>
        <v>123896.3936521416</v>
      </c>
      <c r="F53" s="15">
        <f t="shared" si="2"/>
        <v>4126.2222887156222</v>
      </c>
      <c r="G53" s="15">
        <f t="shared" si="3"/>
        <v>2893.3107424866266</v>
      </c>
      <c r="H53" s="15">
        <f t="shared" si="4"/>
        <v>462.92971879786029</v>
      </c>
      <c r="I53" s="15">
        <f t="shared" si="5"/>
        <v>7482.4627500001097</v>
      </c>
    </row>
    <row r="54" spans="1:9" x14ac:dyDescent="0.25">
      <c r="A54">
        <v>39</v>
      </c>
      <c r="D54" s="14">
        <f t="shared" si="0"/>
        <v>39</v>
      </c>
      <c r="E54" s="15">
        <f t="shared" si="1"/>
        <v>119661.99833402906</v>
      </c>
      <c r="F54" s="15">
        <f t="shared" si="2"/>
        <v>4234.3953181125453</v>
      </c>
      <c r="G54" s="15">
        <f t="shared" si="3"/>
        <v>2800.0581309375557</v>
      </c>
      <c r="H54" s="15">
        <f t="shared" si="4"/>
        <v>448.00930095000894</v>
      </c>
      <c r="I54" s="15">
        <f t="shared" si="5"/>
        <v>7482.4627500001097</v>
      </c>
    </row>
    <row r="55" spans="1:9" x14ac:dyDescent="0.25">
      <c r="A55">
        <v>40</v>
      </c>
      <c r="D55" s="14">
        <f t="shared" si="0"/>
        <v>40</v>
      </c>
      <c r="E55" s="15">
        <f t="shared" si="1"/>
        <v>115316.59412275121</v>
      </c>
      <c r="F55" s="15">
        <f t="shared" si="2"/>
        <v>4345.4042112778607</v>
      </c>
      <c r="G55" s="15">
        <f t="shared" si="3"/>
        <v>2704.3608092433178</v>
      </c>
      <c r="H55" s="15">
        <f t="shared" si="4"/>
        <v>432.69772947893085</v>
      </c>
      <c r="I55" s="15">
        <f t="shared" si="5"/>
        <v>7482.4627500001097</v>
      </c>
    </row>
    <row r="56" spans="1:9" x14ac:dyDescent="0.25">
      <c r="A56">
        <v>41</v>
      </c>
      <c r="D56" s="14">
        <f t="shared" si="0"/>
        <v>41</v>
      </c>
      <c r="E56" s="15">
        <f t="shared" si="1"/>
        <v>110857.27080954479</v>
      </c>
      <c r="F56" s="15">
        <f t="shared" si="2"/>
        <v>4459.3233132064161</v>
      </c>
      <c r="G56" s="15">
        <f t="shared" si="3"/>
        <v>2606.1546868911155</v>
      </c>
      <c r="H56" s="15">
        <f t="shared" si="4"/>
        <v>416.98474990257847</v>
      </c>
      <c r="I56" s="15">
        <f t="shared" si="5"/>
        <v>7482.4627500001097</v>
      </c>
    </row>
    <row r="57" spans="1:9" x14ac:dyDescent="0.25">
      <c r="A57">
        <v>42</v>
      </c>
      <c r="D57" s="14">
        <f t="shared" si="0"/>
        <v>42</v>
      </c>
      <c r="E57" s="15">
        <f t="shared" si="1"/>
        <v>106281.04189162361</v>
      </c>
      <c r="F57" s="15">
        <f t="shared" si="2"/>
        <v>4576.2289179211857</v>
      </c>
      <c r="G57" s="15">
        <f t="shared" si="3"/>
        <v>2505.3739931714867</v>
      </c>
      <c r="H57" s="15">
        <f t="shared" si="4"/>
        <v>400.8598389074379</v>
      </c>
      <c r="I57" s="15">
        <f t="shared" si="5"/>
        <v>7482.4627500001097</v>
      </c>
    </row>
    <row r="58" spans="1:9" x14ac:dyDescent="0.25">
      <c r="A58">
        <v>43</v>
      </c>
      <c r="D58" s="14">
        <f t="shared" si="0"/>
        <v>43</v>
      </c>
      <c r="E58" s="15">
        <f t="shared" si="1"/>
        <v>101584.84257205462</v>
      </c>
      <c r="F58" s="15">
        <f t="shared" si="2"/>
        <v>4696.1993195689893</v>
      </c>
      <c r="G58" s="15">
        <f t="shared" si="3"/>
        <v>2401.9512331302763</v>
      </c>
      <c r="H58" s="15">
        <f t="shared" si="4"/>
        <v>384.31219730084422</v>
      </c>
      <c r="I58" s="15">
        <f t="shared" si="5"/>
        <v>7482.4627500001097</v>
      </c>
    </row>
    <row r="59" spans="1:9" x14ac:dyDescent="0.25">
      <c r="A59">
        <v>44</v>
      </c>
      <c r="D59" s="14">
        <f t="shared" si="0"/>
        <v>44</v>
      </c>
      <c r="E59" s="15">
        <f t="shared" si="1"/>
        <v>96765.527707198882</v>
      </c>
      <c r="F59" s="15">
        <f t="shared" si="2"/>
        <v>4819.3148648557335</v>
      </c>
      <c r="G59" s="15">
        <f t="shared" si="3"/>
        <v>2295.8171423658414</v>
      </c>
      <c r="H59" s="15">
        <f t="shared" si="4"/>
        <v>367.33074277853461</v>
      </c>
      <c r="I59" s="15">
        <f t="shared" si="5"/>
        <v>7482.4627500001097</v>
      </c>
    </row>
    <row r="60" spans="1:9" x14ac:dyDescent="0.25">
      <c r="A60">
        <v>45</v>
      </c>
      <c r="D60" s="14">
        <f t="shared" si="0"/>
        <v>45</v>
      </c>
      <c r="E60" s="15">
        <f t="shared" si="1"/>
        <v>91819.869700342591</v>
      </c>
      <c r="F60" s="15">
        <f t="shared" si="2"/>
        <v>4945.6580068562926</v>
      </c>
      <c r="G60" s="15">
        <f t="shared" si="3"/>
        <v>2186.9006406412223</v>
      </c>
      <c r="H60" s="15">
        <f t="shared" si="4"/>
        <v>349.90410250259555</v>
      </c>
      <c r="I60" s="15">
        <f t="shared" si="5"/>
        <v>7482.4627500001097</v>
      </c>
    </row>
    <row r="61" spans="1:9" x14ac:dyDescent="0.25">
      <c r="A61">
        <v>46</v>
      </c>
      <c r="D61" s="14">
        <f t="shared" si="0"/>
        <v>46</v>
      </c>
      <c r="E61" s="15">
        <f t="shared" si="1"/>
        <v>86744.556340107534</v>
      </c>
      <c r="F61" s="15">
        <f t="shared" si="2"/>
        <v>5075.3133602350636</v>
      </c>
      <c r="G61" s="15">
        <f t="shared" si="3"/>
        <v>2075.1287842802121</v>
      </c>
      <c r="H61" s="15">
        <f t="shared" si="4"/>
        <v>332.02060548483394</v>
      </c>
      <c r="I61" s="15">
        <f t="shared" si="5"/>
        <v>7482.4627500001097</v>
      </c>
    </row>
    <row r="62" spans="1:9" x14ac:dyDescent="0.25">
      <c r="A62">
        <v>47</v>
      </c>
      <c r="D62" s="14">
        <f t="shared" si="0"/>
        <v>47</v>
      </c>
      <c r="E62" s="15">
        <f t="shared" si="1"/>
        <v>81536.188582193325</v>
      </c>
      <c r="F62" s="15">
        <f t="shared" si="2"/>
        <v>5208.367757914204</v>
      </c>
      <c r="G62" s="15">
        <f t="shared" si="3"/>
        <v>1960.426717315436</v>
      </c>
      <c r="H62" s="15">
        <f t="shared" si="4"/>
        <v>313.66827477046979</v>
      </c>
      <c r="I62" s="15">
        <f t="shared" si="5"/>
        <v>7482.4627500001097</v>
      </c>
    </row>
    <row r="63" spans="1:9" x14ac:dyDescent="0.25">
      <c r="A63">
        <v>48</v>
      </c>
      <c r="D63" s="14">
        <f t="shared" si="0"/>
        <v>48</v>
      </c>
      <c r="E63" s="15">
        <f t="shared" si="1"/>
        <v>76191.278272965865</v>
      </c>
      <c r="F63" s="15">
        <f t="shared" si="2"/>
        <v>5344.9103092274563</v>
      </c>
      <c r="G63" s="15">
        <f t="shared" si="3"/>
        <v>1842.7176213557361</v>
      </c>
      <c r="H63" s="15">
        <f t="shared" si="4"/>
        <v>294.83481941691781</v>
      </c>
      <c r="I63" s="15">
        <f t="shared" si="5"/>
        <v>7482.4627500001097</v>
      </c>
    </row>
    <row r="64" spans="1:9" x14ac:dyDescent="0.25">
      <c r="A64">
        <v>49</v>
      </c>
      <c r="D64" s="14">
        <f t="shared" si="0"/>
        <v>49</v>
      </c>
      <c r="E64" s="15">
        <f t="shared" si="1"/>
        <v>70706.245813367306</v>
      </c>
      <c r="F64" s="15">
        <f t="shared" si="2"/>
        <v>5485.0324595985512</v>
      </c>
      <c r="G64" s="15">
        <f t="shared" si="3"/>
        <v>1721.9226641392747</v>
      </c>
      <c r="H64" s="15">
        <f t="shared" si="4"/>
        <v>275.50762626228396</v>
      </c>
      <c r="I64" s="15">
        <f t="shared" si="5"/>
        <v>7482.4627500001097</v>
      </c>
    </row>
    <row r="65" spans="1:9" x14ac:dyDescent="0.25">
      <c r="A65">
        <v>50</v>
      </c>
      <c r="D65" s="14">
        <f t="shared" si="0"/>
        <v>50</v>
      </c>
      <c r="E65" s="15">
        <f t="shared" si="1"/>
        <v>65077.417761583172</v>
      </c>
      <c r="F65" s="15">
        <f t="shared" si="2"/>
        <v>5628.8280517841376</v>
      </c>
      <c r="G65" s="15">
        <f t="shared" si="3"/>
        <v>1597.9609467379073</v>
      </c>
      <c r="H65" s="15">
        <f t="shared" si="4"/>
        <v>255.67375147806518</v>
      </c>
      <c r="I65" s="15">
        <f t="shared" si="5"/>
        <v>7482.4627500001097</v>
      </c>
    </row>
    <row r="66" spans="1:9" x14ac:dyDescent="0.25">
      <c r="A66">
        <v>51</v>
      </c>
      <c r="D66" s="14">
        <f t="shared" si="0"/>
        <v>51</v>
      </c>
      <c r="E66" s="15">
        <f t="shared" si="1"/>
        <v>59301.02437286092</v>
      </c>
      <c r="F66" s="15">
        <f t="shared" si="2"/>
        <v>5776.3933887222493</v>
      </c>
      <c r="G66" s="15">
        <f t="shared" si="3"/>
        <v>1470.7494493774661</v>
      </c>
      <c r="H66" s="15">
        <f t="shared" si="4"/>
        <v>235.31991190039457</v>
      </c>
      <c r="I66" s="15">
        <f t="shared" si="5"/>
        <v>7482.4627500001097</v>
      </c>
    </row>
    <row r="67" spans="1:9" x14ac:dyDescent="0.25">
      <c r="A67">
        <v>52</v>
      </c>
      <c r="D67" s="14">
        <f t="shared" si="0"/>
        <v>52</v>
      </c>
      <c r="E67" s="15">
        <f t="shared" si="1"/>
        <v>53373.197074832504</v>
      </c>
      <c r="F67" s="15">
        <f t="shared" si="2"/>
        <v>5927.8272980284146</v>
      </c>
      <c r="G67" s="15">
        <f t="shared" si="3"/>
        <v>1340.2029758376684</v>
      </c>
      <c r="H67" s="15">
        <f t="shared" si="4"/>
        <v>214.43247613402696</v>
      </c>
      <c r="I67" s="15">
        <f t="shared" si="5"/>
        <v>7482.4627500001097</v>
      </c>
    </row>
    <row r="68" spans="1:9" x14ac:dyDescent="0.25">
      <c r="A68">
        <v>53</v>
      </c>
      <c r="D68" s="14">
        <f t="shared" si="0"/>
        <v>53</v>
      </c>
      <c r="E68" s="15">
        <f t="shared" si="1"/>
        <v>47289.965876649912</v>
      </c>
      <c r="F68" s="15">
        <f t="shared" si="2"/>
        <v>6083.2311981825924</v>
      </c>
      <c r="G68" s="15">
        <f t="shared" si="3"/>
        <v>1206.2340963944114</v>
      </c>
      <c r="H68" s="15">
        <f t="shared" si="4"/>
        <v>192.99745542310583</v>
      </c>
      <c r="I68" s="15">
        <f t="shared" si="5"/>
        <v>7482.4627500001097</v>
      </c>
    </row>
    <row r="69" spans="1:9" x14ac:dyDescent="0.25">
      <c r="A69">
        <v>54</v>
      </c>
      <c r="D69" s="14">
        <f t="shared" si="0"/>
        <v>54</v>
      </c>
      <c r="E69" s="15">
        <f t="shared" si="1"/>
        <v>41047.25671019865</v>
      </c>
      <c r="F69" s="15">
        <f t="shared" si="2"/>
        <v>6242.7091664512654</v>
      </c>
      <c r="G69" s="15">
        <f t="shared" si="3"/>
        <v>1068.7530892662451</v>
      </c>
      <c r="H69" s="15">
        <f t="shared" si="4"/>
        <v>171.00049428259922</v>
      </c>
      <c r="I69" s="15">
        <f t="shared" si="5"/>
        <v>7482.4627500001097</v>
      </c>
    </row>
    <row r="70" spans="1:9" x14ac:dyDescent="0.25">
      <c r="A70">
        <v>55</v>
      </c>
      <c r="D70" s="14">
        <f t="shared" si="0"/>
        <v>55</v>
      </c>
      <c r="E70" s="15">
        <f t="shared" si="1"/>
        <v>34640.88870160847</v>
      </c>
      <c r="F70" s="15">
        <f t="shared" si="2"/>
        <v>6406.3680085901769</v>
      </c>
      <c r="G70" s="15">
        <f t="shared" si="3"/>
        <v>927.66788052580398</v>
      </c>
      <c r="H70" s="15">
        <f t="shared" si="4"/>
        <v>148.42686088412864</v>
      </c>
      <c r="I70" s="15">
        <f t="shared" si="5"/>
        <v>7482.4627500001097</v>
      </c>
    </row>
    <row r="71" spans="1:9" x14ac:dyDescent="0.25">
      <c r="A71">
        <v>56</v>
      </c>
      <c r="D71" s="14">
        <f t="shared" si="0"/>
        <v>56</v>
      </c>
      <c r="E71" s="15">
        <f t="shared" si="1"/>
        <v>28066.571371234073</v>
      </c>
      <c r="F71" s="15">
        <f t="shared" si="2"/>
        <v>6574.3173303743988</v>
      </c>
      <c r="G71" s="15">
        <f t="shared" si="3"/>
        <v>782.88398243595748</v>
      </c>
      <c r="H71" s="15">
        <f t="shared" si="4"/>
        <v>125.2614371897532</v>
      </c>
      <c r="I71" s="15">
        <f t="shared" si="5"/>
        <v>7482.4627500001097</v>
      </c>
    </row>
    <row r="72" spans="1:9" x14ac:dyDescent="0.25">
      <c r="A72">
        <v>57</v>
      </c>
      <c r="D72" s="14">
        <f t="shared" si="0"/>
        <v>57</v>
      </c>
      <c r="E72" s="15">
        <f t="shared" si="1"/>
        <v>21319.901760230445</v>
      </c>
      <c r="F72" s="15">
        <f t="shared" si="2"/>
        <v>6746.6696110036264</v>
      </c>
      <c r="G72" s="15">
        <f t="shared" si="3"/>
        <v>634.30443016938261</v>
      </c>
      <c r="H72" s="15">
        <f t="shared" si="4"/>
        <v>101.48870882710122</v>
      </c>
      <c r="I72" s="15">
        <f t="shared" si="5"/>
        <v>7482.4627500001097</v>
      </c>
    </row>
    <row r="73" spans="1:9" x14ac:dyDescent="0.25">
      <c r="A73">
        <v>58</v>
      </c>
      <c r="D73" s="14">
        <f t="shared" si="0"/>
        <v>58</v>
      </c>
      <c r="E73" s="15">
        <f t="shared" si="1"/>
        <v>14396.361481798576</v>
      </c>
      <c r="F73" s="15">
        <f t="shared" si="2"/>
        <v>6923.5402784318676</v>
      </c>
      <c r="G73" s="15">
        <f t="shared" si="3"/>
        <v>481.82971686917438</v>
      </c>
      <c r="H73" s="15">
        <f t="shared" si="4"/>
        <v>77.092754699067896</v>
      </c>
      <c r="I73" s="15">
        <f t="shared" si="5"/>
        <v>7482.4627500001097</v>
      </c>
    </row>
    <row r="74" spans="1:9" x14ac:dyDescent="0.25">
      <c r="A74">
        <v>59</v>
      </c>
      <c r="D74" s="14">
        <f t="shared" si="0"/>
        <v>59</v>
      </c>
      <c r="E74" s="15">
        <f t="shared" si="1"/>
        <v>7291.313695126596</v>
      </c>
      <c r="F74" s="15">
        <f t="shared" si="2"/>
        <v>7105.0477866719802</v>
      </c>
      <c r="G74" s="15">
        <f t="shared" si="3"/>
        <v>325.35772700700846</v>
      </c>
      <c r="H74" s="15">
        <f t="shared" si="4"/>
        <v>52.057236321121358</v>
      </c>
      <c r="I74" s="15">
        <f t="shared" si="5"/>
        <v>7482.4627500001097</v>
      </c>
    </row>
    <row r="75" spans="1:9" x14ac:dyDescent="0.25">
      <c r="A75">
        <v>60</v>
      </c>
      <c r="D75" s="14">
        <f t="shared" si="0"/>
        <v>60</v>
      </c>
      <c r="E75" s="15">
        <f t="shared" si="1"/>
        <v>-2.1918822312727571E-10</v>
      </c>
      <c r="F75" s="15">
        <f t="shared" si="2"/>
        <v>7291.3136951268152</v>
      </c>
      <c r="G75" s="15">
        <f t="shared" si="3"/>
        <v>164.78366799421912</v>
      </c>
      <c r="H75" s="15">
        <f t="shared" si="4"/>
        <v>26.365386879075061</v>
      </c>
      <c r="I75" s="15">
        <f t="shared" si="5"/>
        <v>7482.4627500001097</v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disablePrompts="1" count="1">
    <dataValidation type="list" allowBlank="1" showInputMessage="1" showErrorMessage="1" sqref="E5" xr:uid="{00000000-0002-0000-0000-000000000000}">
      <formula1>"PENSIONADO"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RETENCION TASA 2.26%</vt:lpstr>
      <vt:lpstr>'RETENCION TASA 2.26%'!Área_de_impresión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2025-05-07T21:53:53Z</cp:lastPrinted>
  <dcterms:created xsi:type="dcterms:W3CDTF">2022-04-20T18:00:31Z</dcterms:created>
  <dcterms:modified xsi:type="dcterms:W3CDTF">2026-03-10T00:24:01Z</dcterms:modified>
</cp:coreProperties>
</file>