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8_{4B999A8F-33F9-435A-AB65-A55F5393BC7C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PENSIONADOS" sheetId="8" r:id="rId1"/>
  </sheets>
  <definedNames>
    <definedName name="_xlnm.Print_Area" localSheetId="0">PENSIONADOS!$B$1:$K$76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7" i="8" l="1"/>
  <c r="D75" i="8" l="1"/>
  <c r="D74" i="8"/>
  <c r="D73" i="8"/>
  <c r="D72" i="8"/>
  <c r="D71" i="8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E15" i="8" s="1"/>
  <c r="F15" i="8" l="1"/>
  <c r="J6" i="8" l="1"/>
  <c r="G16" i="8" s="1"/>
  <c r="H16" i="8" s="1"/>
  <c r="E8" i="8" l="1"/>
  <c r="I65" i="8" l="1"/>
  <c r="I74" i="8"/>
  <c r="I75" i="8"/>
  <c r="I73" i="8"/>
  <c r="I71" i="8"/>
  <c r="I70" i="8"/>
  <c r="I68" i="8"/>
  <c r="I69" i="8"/>
  <c r="I66" i="8"/>
  <c r="I67" i="8"/>
  <c r="I72" i="8"/>
  <c r="I64" i="8"/>
  <c r="I62" i="8"/>
  <c r="I38" i="8"/>
  <c r="I46" i="8"/>
  <c r="I22" i="8"/>
  <c r="I54" i="8"/>
  <c r="I30" i="8"/>
  <c r="I27" i="8"/>
  <c r="I47" i="8"/>
  <c r="I63" i="8"/>
  <c r="I59" i="8"/>
  <c r="I24" i="8"/>
  <c r="I50" i="8"/>
  <c r="I51" i="8"/>
  <c r="I18" i="8"/>
  <c r="I60" i="8"/>
  <c r="I49" i="8"/>
  <c r="I31" i="8"/>
  <c r="I44" i="8"/>
  <c r="I16" i="8"/>
  <c r="I32" i="8"/>
  <c r="I28" i="8"/>
  <c r="I40" i="8"/>
  <c r="I58" i="8"/>
  <c r="I53" i="8"/>
  <c r="I20" i="8"/>
  <c r="I26" i="8"/>
  <c r="I57" i="8"/>
  <c r="I43" i="8"/>
  <c r="I21" i="8"/>
  <c r="I56" i="8"/>
  <c r="I48" i="8"/>
  <c r="I52" i="8"/>
  <c r="I17" i="8"/>
  <c r="I41" i="8"/>
  <c r="I23" i="8"/>
  <c r="I35" i="8"/>
  <c r="I19" i="8"/>
  <c r="I25" i="8"/>
  <c r="I29" i="8"/>
  <c r="I33" i="8"/>
  <c r="I61" i="8"/>
  <c r="I36" i="8"/>
  <c r="I39" i="8"/>
  <c r="I42" i="8"/>
  <c r="I37" i="8"/>
  <c r="I45" i="8"/>
  <c r="I34" i="8"/>
  <c r="I55" i="8"/>
  <c r="E9" i="8"/>
  <c r="I13" i="8" l="1"/>
  <c r="F16" i="8" l="1"/>
  <c r="E16" i="8" s="1"/>
  <c r="G17" i="8" s="1"/>
  <c r="H17" i="8" s="1"/>
  <c r="F17" i="8" l="1"/>
  <c r="E17" i="8" l="1"/>
  <c r="G18" i="8" s="1"/>
  <c r="H18" i="8" s="1"/>
  <c r="F18" i="8" l="1"/>
  <c r="E18" i="8" l="1"/>
  <c r="G19" i="8" s="1"/>
  <c r="H19" i="8" s="1"/>
  <c r="F19" i="8" l="1"/>
  <c r="E19" i="8" l="1"/>
  <c r="G20" i="8" s="1"/>
  <c r="H20" i="8" s="1"/>
  <c r="F20" i="8" l="1"/>
  <c r="E20" i="8" l="1"/>
  <c r="G21" i="8" s="1"/>
  <c r="H21" i="8" s="1"/>
  <c r="F21" i="8" l="1"/>
  <c r="E21" i="8" s="1"/>
  <c r="G22" i="8" s="1"/>
  <c r="H22" i="8" s="1"/>
  <c r="F22" i="8" l="1"/>
  <c r="E22" i="8" s="1"/>
  <c r="G23" i="8" s="1"/>
  <c r="H23" i="8" s="1"/>
  <c r="F23" i="8" l="1"/>
  <c r="E23" i="8" s="1"/>
  <c r="G24" i="8" s="1"/>
  <c r="H24" i="8" s="1"/>
  <c r="F24" i="8" l="1"/>
  <c r="E24" i="8" s="1"/>
  <c r="G25" i="8" s="1"/>
  <c r="H25" i="8" s="1"/>
  <c r="F25" i="8" l="1"/>
  <c r="E25" i="8" s="1"/>
  <c r="G26" i="8" s="1"/>
  <c r="H26" i="8" s="1"/>
  <c r="F26" i="8" l="1"/>
  <c r="E26" i="8" s="1"/>
  <c r="G27" i="8" s="1"/>
  <c r="H27" i="8" s="1"/>
  <c r="F27" i="8" l="1"/>
  <c r="E27" i="8" s="1"/>
  <c r="G28" i="8" s="1"/>
  <c r="H28" i="8" s="1"/>
  <c r="F28" i="8" l="1"/>
  <c r="E28" i="8" s="1"/>
  <c r="G29" i="8" s="1"/>
  <c r="H29" i="8" s="1"/>
  <c r="F29" i="8" l="1"/>
  <c r="E29" i="8" s="1"/>
  <c r="G30" i="8" s="1"/>
  <c r="H30" i="8" s="1"/>
  <c r="F30" i="8" l="1"/>
  <c r="E30" i="8" s="1"/>
  <c r="G31" i="8" s="1"/>
  <c r="H31" i="8" s="1"/>
  <c r="F31" i="8" l="1"/>
  <c r="E31" i="8" s="1"/>
  <c r="G32" i="8" s="1"/>
  <c r="H32" i="8" s="1"/>
  <c r="F32" i="8" l="1"/>
  <c r="E32" i="8" s="1"/>
  <c r="G33" i="8" s="1"/>
  <c r="H33" i="8" s="1"/>
  <c r="F33" i="8" l="1"/>
  <c r="E33" i="8" s="1"/>
  <c r="G34" i="8" s="1"/>
  <c r="H34" i="8" s="1"/>
  <c r="F34" i="8" l="1"/>
  <c r="E34" i="8" s="1"/>
  <c r="G35" i="8" s="1"/>
  <c r="H35" i="8" s="1"/>
  <c r="F35" i="8" l="1"/>
  <c r="E35" i="8" s="1"/>
  <c r="G36" i="8" s="1"/>
  <c r="H36" i="8" s="1"/>
  <c r="F36" i="8" l="1"/>
  <c r="E36" i="8" s="1"/>
  <c r="G37" i="8" s="1"/>
  <c r="H37" i="8" s="1"/>
  <c r="F37" i="8" l="1"/>
  <c r="E37" i="8" s="1"/>
  <c r="G38" i="8" s="1"/>
  <c r="H38" i="8" s="1"/>
  <c r="F38" i="8" l="1"/>
  <c r="E38" i="8" s="1"/>
  <c r="G39" i="8" s="1"/>
  <c r="H39" i="8" s="1"/>
  <c r="F39" i="8" l="1"/>
  <c r="E39" i="8" s="1"/>
  <c r="G40" i="8" s="1"/>
  <c r="H40" i="8" s="1"/>
  <c r="F40" i="8" l="1"/>
  <c r="E40" i="8" s="1"/>
  <c r="G41" i="8" s="1"/>
  <c r="H41" i="8" s="1"/>
  <c r="F41" i="8" l="1"/>
  <c r="E41" i="8" s="1"/>
  <c r="G42" i="8" s="1"/>
  <c r="H42" i="8" s="1"/>
  <c r="F42" i="8" l="1"/>
  <c r="E42" i="8" s="1"/>
  <c r="G43" i="8" s="1"/>
  <c r="H43" i="8" s="1"/>
  <c r="F43" i="8" l="1"/>
  <c r="E43" i="8" s="1"/>
  <c r="G44" i="8" s="1"/>
  <c r="H44" i="8" s="1"/>
  <c r="F44" i="8" l="1"/>
  <c r="E44" i="8" s="1"/>
  <c r="G45" i="8" s="1"/>
  <c r="H45" i="8" s="1"/>
  <c r="F45" i="8" l="1"/>
  <c r="E45" i="8" s="1"/>
  <c r="G46" i="8" s="1"/>
  <c r="H46" i="8" s="1"/>
  <c r="F46" i="8" l="1"/>
  <c r="E46" i="8" s="1"/>
  <c r="G47" i="8" s="1"/>
  <c r="H47" i="8" s="1"/>
  <c r="F47" i="8" l="1"/>
  <c r="E47" i="8" s="1"/>
  <c r="G48" i="8" s="1"/>
  <c r="H48" i="8" s="1"/>
  <c r="F48" i="8" l="1"/>
  <c r="E48" i="8" s="1"/>
  <c r="G49" i="8" s="1"/>
  <c r="H49" i="8" s="1"/>
  <c r="F49" i="8" l="1"/>
  <c r="E49" i="8" s="1"/>
  <c r="G50" i="8" s="1"/>
  <c r="H50" i="8" s="1"/>
  <c r="F50" i="8" l="1"/>
  <c r="E50" i="8" s="1"/>
  <c r="G51" i="8" l="1"/>
  <c r="H51" i="8" s="1"/>
  <c r="F51" i="8" l="1"/>
  <c r="E51" i="8" s="1"/>
  <c r="G52" i="8" s="1"/>
  <c r="H52" i="8" l="1"/>
  <c r="F52" i="8" s="1"/>
  <c r="E52" i="8" s="1"/>
  <c r="G53" i="8" s="1"/>
  <c r="H53" i="8" l="1"/>
  <c r="F53" i="8" s="1"/>
  <c r="E53" i="8" s="1"/>
  <c r="G54" i="8" s="1"/>
  <c r="H54" i="8" l="1"/>
  <c r="F54" i="8" s="1"/>
  <c r="E54" i="8" s="1"/>
  <c r="G55" i="8" s="1"/>
  <c r="H55" i="8" l="1"/>
  <c r="F55" i="8" s="1"/>
  <c r="E55" i="8" s="1"/>
  <c r="G56" i="8" s="1"/>
  <c r="H56" i="8" l="1"/>
  <c r="F56" i="8" s="1"/>
  <c r="E56" i="8" s="1"/>
  <c r="G57" i="8" s="1"/>
  <c r="H57" i="8" l="1"/>
  <c r="F57" i="8" s="1"/>
  <c r="E57" i="8" s="1"/>
  <c r="G58" i="8" s="1"/>
  <c r="H58" i="8" l="1"/>
  <c r="F58" i="8" s="1"/>
  <c r="E58" i="8" s="1"/>
  <c r="G59" i="8" s="1"/>
  <c r="H59" i="8" l="1"/>
  <c r="F59" i="8" s="1"/>
  <c r="E59" i="8" s="1"/>
  <c r="G60" i="8" s="1"/>
  <c r="H60" i="8" l="1"/>
  <c r="F60" i="8" s="1"/>
  <c r="E60" i="8" s="1"/>
  <c r="G61" i="8" s="1"/>
  <c r="H61" i="8" l="1"/>
  <c r="F61" i="8" s="1"/>
  <c r="E61" i="8" s="1"/>
  <c r="G62" i="8" s="1"/>
  <c r="H62" i="8" l="1"/>
  <c r="F62" i="8" s="1"/>
  <c r="E62" i="8" s="1"/>
  <c r="G63" i="8" s="1"/>
  <c r="H63" i="8" l="1"/>
  <c r="F63" i="8" s="1"/>
  <c r="E63" i="8" s="1"/>
  <c r="G64" i="8" s="1"/>
  <c r="H64" i="8" l="1"/>
  <c r="F64" i="8" s="1"/>
  <c r="E64" i="8" s="1"/>
  <c r="G65" i="8" s="1"/>
  <c r="H65" i="8" s="1"/>
  <c r="F65" i="8" l="1"/>
  <c r="E65" i="8" s="1"/>
  <c r="G66" i="8" s="1"/>
  <c r="H66" i="8" s="1"/>
  <c r="F66" i="8" l="1"/>
  <c r="E66" i="8" s="1"/>
  <c r="G67" i="8" s="1"/>
  <c r="H67" i="8" s="1"/>
  <c r="F67" i="8" l="1"/>
  <c r="E67" i="8" s="1"/>
  <c r="G68" i="8" s="1"/>
  <c r="H68" i="8" s="1"/>
  <c r="F68" i="8" s="1"/>
  <c r="E68" i="8" s="1"/>
  <c r="G69" i="8" s="1"/>
  <c r="H69" i="8" s="1"/>
  <c r="F69" i="8" l="1"/>
  <c r="E69" i="8" s="1"/>
  <c r="G70" i="8" s="1"/>
  <c r="H70" i="8" s="1"/>
  <c r="F70" i="8" l="1"/>
  <c r="E70" i="8" l="1"/>
  <c r="G71" i="8" l="1"/>
  <c r="H71" i="8" l="1"/>
  <c r="F71" i="8" s="1"/>
  <c r="E71" i="8" l="1"/>
  <c r="G72" i="8" s="1"/>
  <c r="H72" i="8" l="1"/>
  <c r="F72" i="8" s="1"/>
  <c r="E72" i="8" l="1"/>
  <c r="G73" i="8"/>
  <c r="H73" i="8" l="1"/>
  <c r="F73" i="8" s="1"/>
  <c r="E73" i="8" l="1"/>
  <c r="G74" i="8" s="1"/>
  <c r="H74" i="8" l="1"/>
  <c r="F74" i="8" s="1"/>
  <c r="E74" i="8" l="1"/>
  <c r="G75" i="8" s="1"/>
  <c r="H75" i="8" l="1"/>
  <c r="H13" i="8" s="1"/>
  <c r="G13" i="8"/>
  <c r="F75" i="8" l="1"/>
  <c r="F13" i="8" s="1"/>
  <c r="J9" i="8" s="1"/>
  <c r="E75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E7" authorId="0" shapeId="0" xr:uid="{00000000-0006-0000-0000-000001000000}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sharedStrings.xml><?xml version="1.0" encoding="utf-8"?>
<sst xmlns="http://schemas.openxmlformats.org/spreadsheetml/2006/main" count="26" uniqueCount="25">
  <si>
    <t># PAGO</t>
  </si>
  <si>
    <t>CAPITAL</t>
  </si>
  <si>
    <t>INTERES</t>
  </si>
  <si>
    <t>IVA</t>
  </si>
  <si>
    <t>DESCUENTO</t>
  </si>
  <si>
    <t>SALDO INSOLUTO</t>
  </si>
  <si>
    <t>Totales</t>
  </si>
  <si>
    <t>NOMINA</t>
  </si>
  <si>
    <t>MESES</t>
  </si>
  <si>
    <t>Nombre:</t>
  </si>
  <si>
    <t>Dependencia:</t>
  </si>
  <si>
    <t>Plazo:</t>
  </si>
  <si>
    <t>Descuento:</t>
  </si>
  <si>
    <t>Pagare:</t>
  </si>
  <si>
    <t>Tipo de Prestamo:</t>
  </si>
  <si>
    <t>TABLA DE AMORTIZACION</t>
  </si>
  <si>
    <t>*Tabla de amortizacion para fines informativos</t>
  </si>
  <si>
    <t>Tasa insoluta con IVA</t>
  </si>
  <si>
    <t>Tasa Insoluta Mensual</t>
  </si>
  <si>
    <t>Monto:</t>
  </si>
  <si>
    <t>Tasa Global Mensual con fines de calculo general</t>
  </si>
  <si>
    <t>-</t>
  </si>
  <si>
    <t>PLAZO</t>
  </si>
  <si>
    <t>TASA INS.C/IVA</t>
  </si>
  <si>
    <t>PENSIONADO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</si>
</sst>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/>
    </xf>
    <xf numFmtId="44" fontId="0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4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0" fontId="0" fillId="2" borderId="0" xfId="0" applyNumberFormat="1" applyFont="1" applyFill="1" applyAlignment="1">
      <alignment horizontal="center"/>
    </xf>
    <xf numFmtId="8" fontId="0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/>
    <xf numFmtId="10" fontId="1" fillId="2" borderId="0" xfId="1" applyNumberFormat="1" applyFont="1" applyFill="1"/>
    <xf numFmtId="10" fontId="0" fillId="0" borderId="0" xfId="1" applyNumberFormat="1" applyFont="1"/>
    <xf numFmtId="44" fontId="0" fillId="0" borderId="0" xfId="0" applyNumberFormat="1"/>
    <xf numFmtId="0" fontId="0" fillId="0" borderId="0" xfId="0" applyBorder="1" applyAlignment="1">
      <alignment horizontal="center"/>
    </xf>
    <xf numFmtId="44" fontId="0" fillId="0" borderId="0" xfId="0" applyNumberFormat="1" applyBorder="1" applyAlignment="1">
      <alignment horizontal="center"/>
    </xf>
    <xf numFmtId="44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Fill="1"/>
    <xf numFmtId="0" fontId="5" fillId="0" borderId="0" xfId="0" applyFont="1" applyFill="1"/>
    <xf numFmtId="0" fontId="6" fillId="0" borderId="0" xfId="0" applyFont="1" applyFill="1"/>
    <xf numFmtId="0" fontId="0" fillId="2" borderId="0" xfId="0" applyFont="1" applyFill="1" applyAlignment="1">
      <alignment horizontal="center" vertical="center"/>
    </xf>
    <xf numFmtId="44" fontId="0" fillId="2" borderId="0" xfId="0" applyNumberFormat="1" applyFont="1" applyFill="1" applyAlignment="1" applyProtection="1">
      <alignment horizontal="center"/>
      <protection locked="0"/>
    </xf>
    <xf numFmtId="10" fontId="0" fillId="0" borderId="0" xfId="0" applyNumberFormat="1"/>
    <xf numFmtId="0" fontId="0" fillId="0" borderId="0" xfId="0" applyAlignment="1">
      <alignment horizontal="center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/>
    </xf>
    <xf numFmtId="164" fontId="0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5"/>
  <sheetViews>
    <sheetView showGridLines="0" tabSelected="1" topLeftCell="B1" zoomScaleNormal="100" workbookViewId="0">
      <selection activeCell="E6" sqref="E6"/>
    </sheetView>
  </sheetViews>
  <sheetFormatPr baseColWidth="10" defaultRowHeight="15" x14ac:dyDescent="0.25"/>
  <cols>
    <col min="1" max="1" width="0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30" t="s">
        <v>15</v>
      </c>
      <c r="F1" s="30"/>
      <c r="G1" s="30"/>
      <c r="H1" s="30"/>
      <c r="XFC1" t="s">
        <v>22</v>
      </c>
      <c r="XFD1" t="s">
        <v>23</v>
      </c>
    </row>
    <row r="2" spans="1:14 16383:16384" x14ac:dyDescent="0.25">
      <c r="E2" s="30"/>
      <c r="F2" s="30"/>
      <c r="G2" s="30"/>
      <c r="H2" s="30"/>
      <c r="XFC2" s="25">
        <v>36</v>
      </c>
      <c r="XFD2" s="24">
        <v>3.0739935312582588E-2</v>
      </c>
    </row>
    <row r="3" spans="1:14 16383:16384" x14ac:dyDescent="0.25">
      <c r="XFC3" s="25">
        <v>48</v>
      </c>
      <c r="XFD3" s="24">
        <v>3.0392847551469461E-2</v>
      </c>
    </row>
    <row r="4" spans="1:14 16383:16384" x14ac:dyDescent="0.25">
      <c r="C4" s="26" t="s">
        <v>9</v>
      </c>
      <c r="D4" s="26"/>
      <c r="E4" s="5"/>
      <c r="F4" s="1"/>
      <c r="G4" s="1"/>
      <c r="H4" s="11"/>
      <c r="I4" s="11"/>
      <c r="J4" s="1"/>
      <c r="XFC4" s="25">
        <v>60</v>
      </c>
      <c r="XFD4" s="24">
        <v>2.9809547012665544E-2</v>
      </c>
    </row>
    <row r="5" spans="1:14 16383:16384" x14ac:dyDescent="0.25">
      <c r="C5" s="26" t="s">
        <v>10</v>
      </c>
      <c r="D5" s="26"/>
      <c r="E5" s="22" t="s">
        <v>24</v>
      </c>
      <c r="F5" s="1"/>
      <c r="G5" s="1"/>
      <c r="H5" s="1"/>
      <c r="I5" s="1"/>
      <c r="J5" s="1"/>
    </row>
    <row r="6" spans="1:14 16383:16384" x14ac:dyDescent="0.25">
      <c r="C6" s="26" t="s">
        <v>19</v>
      </c>
      <c r="D6" s="26"/>
      <c r="E6" s="23">
        <v>200000</v>
      </c>
      <c r="F6" s="1"/>
      <c r="G6" s="1"/>
      <c r="H6" s="29" t="s">
        <v>18</v>
      </c>
      <c r="I6" s="29"/>
      <c r="J6" s="9">
        <f>J7/1.16</f>
        <v>2.5697885355746162E-2</v>
      </c>
    </row>
    <row r="7" spans="1:14 16383:16384" x14ac:dyDescent="0.25">
      <c r="C7" s="26" t="s">
        <v>11</v>
      </c>
      <c r="D7" s="26"/>
      <c r="E7" s="2">
        <v>60</v>
      </c>
      <c r="F7" s="1" t="s">
        <v>8</v>
      </c>
      <c r="G7" s="1"/>
      <c r="H7" s="29" t="s">
        <v>17</v>
      </c>
      <c r="I7" s="29"/>
      <c r="J7" s="9">
        <f>VLOOKUP(E7,$XFC$1:$XFD$4,2,0)</f>
        <v>2.9809547012665544E-2</v>
      </c>
    </row>
    <row r="8" spans="1:14 16383:16384" x14ac:dyDescent="0.25">
      <c r="C8" s="26" t="s">
        <v>12</v>
      </c>
      <c r="D8" s="26"/>
      <c r="E8" s="10">
        <f>-PMT(J7,E7,E6,0,0)</f>
        <v>7197.1300000000074</v>
      </c>
      <c r="F8" s="1"/>
      <c r="G8" s="1"/>
      <c r="H8" s="1"/>
      <c r="I8" s="1"/>
      <c r="J8" s="1"/>
    </row>
    <row r="9" spans="1:14 16383:16384" ht="15" customHeight="1" x14ac:dyDescent="0.25">
      <c r="C9" s="26" t="s">
        <v>13</v>
      </c>
      <c r="D9" s="26"/>
      <c r="E9" s="3">
        <f>E7*E8</f>
        <v>431827.80000000045</v>
      </c>
      <c r="F9" s="1"/>
      <c r="G9" s="1"/>
      <c r="H9" s="27" t="s">
        <v>20</v>
      </c>
      <c r="I9" s="27"/>
      <c r="J9" s="12">
        <f>+((G13+H13)/F13)/E7</f>
        <v>1.9318983333333407E-2</v>
      </c>
      <c r="K9" s="17"/>
    </row>
    <row r="10" spans="1:14 16383:16384" x14ac:dyDescent="0.25">
      <c r="C10" s="26" t="s">
        <v>14</v>
      </c>
      <c r="D10" s="26"/>
      <c r="E10" s="4" t="s">
        <v>7</v>
      </c>
      <c r="F10" s="1"/>
      <c r="G10" s="1"/>
      <c r="H10" s="27"/>
      <c r="I10" s="27"/>
      <c r="J10" s="1"/>
    </row>
    <row r="11" spans="1:14 16383:16384" x14ac:dyDescent="0.25">
      <c r="H11" s="20" t="s">
        <v>16</v>
      </c>
    </row>
    <row r="12" spans="1:14 16383:16384" s="19" customFormat="1" x14ac:dyDescent="0.25">
      <c r="H12" s="21" t="s">
        <v>16</v>
      </c>
      <c r="I12" s="21"/>
      <c r="J12" s="21"/>
    </row>
    <row r="13" spans="1:14 16383:16384" x14ac:dyDescent="0.25">
      <c r="D13" s="28" t="s">
        <v>6</v>
      </c>
      <c r="E13" s="28"/>
      <c r="F13" s="6">
        <f>SUM(F15:F175)</f>
        <v>199999.99999999977</v>
      </c>
      <c r="G13" s="6">
        <f>SUM(G15:G175)</f>
        <v>199851.55172413844</v>
      </c>
      <c r="H13" s="6">
        <f>SUM(H15:H175)</f>
        <v>31976.248275862174</v>
      </c>
      <c r="I13" s="6">
        <f>SUM(I15:I175)</f>
        <v>431827.80000000034</v>
      </c>
      <c r="M13" s="14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8"/>
      <c r="M14" s="18"/>
      <c r="N14" s="18"/>
    </row>
    <row r="15" spans="1:14 16383:16384" x14ac:dyDescent="0.25">
      <c r="A15">
        <v>0</v>
      </c>
      <c r="D15" s="15">
        <f>IF(A15&lt;=$E$7,A15,"")</f>
        <v>0</v>
      </c>
      <c r="E15" s="16">
        <f>IF(D15&lt;=$E$7,IF(D15=0,$E$6,E14-F15),"")</f>
        <v>200000</v>
      </c>
      <c r="F15" s="16">
        <f>IF(D15&lt;=$E$7,IF(D15=0,0,I15-SUM(G15:H15)),"")</f>
        <v>0</v>
      </c>
      <c r="G15" s="16" t="s">
        <v>21</v>
      </c>
      <c r="H15" s="16">
        <v>0</v>
      </c>
      <c r="I15" s="16">
        <v>0</v>
      </c>
      <c r="L15" s="14"/>
      <c r="M15" s="14"/>
      <c r="N15" s="13"/>
    </row>
    <row r="16" spans="1:14 16383:16384" x14ac:dyDescent="0.25">
      <c r="A16">
        <v>1</v>
      </c>
      <c r="D16" s="15">
        <f t="shared" ref="D16:D75" si="0">IF(A16&lt;=$E$7,A16,"")</f>
        <v>1</v>
      </c>
      <c r="E16" s="16">
        <f>IF(D16&lt;=$E$7,IF(D16=0,$E$6,E15-F16),"")</f>
        <v>198764.77940253311</v>
      </c>
      <c r="F16" s="16">
        <f>IF(D16&lt;=$E$7,IF(D16=0,0,I16-SUM(G16:H16)),"")</f>
        <v>1235.2205974668977</v>
      </c>
      <c r="G16" s="16">
        <f>IF(D16&lt;=$E$7,IFERROR(E15*$J$6,""),"")</f>
        <v>5139.5770711492323</v>
      </c>
      <c r="H16" s="16">
        <f>IFERROR(G16*16%,"")</f>
        <v>822.3323313838772</v>
      </c>
      <c r="I16" s="16">
        <f>IF(D16&lt;=$E$7,$E$8,"")</f>
        <v>7197.1300000000074</v>
      </c>
    </row>
    <row r="17" spans="1:9" x14ac:dyDescent="0.25">
      <c r="A17">
        <v>2</v>
      </c>
      <c r="D17" s="15">
        <f t="shared" si="0"/>
        <v>2</v>
      </c>
      <c r="E17" s="16">
        <f t="shared" ref="E17:E75" si="1">IF(D17&lt;=$E$7,IF(D17=0,$E$6,E16-F17),"")</f>
        <v>197492.73743859501</v>
      </c>
      <c r="F17" s="16">
        <f t="shared" ref="F17:F75" si="2">IF(D17&lt;=$E$7,IF(D17=0,0,I17-SUM(G17:H17)),"")</f>
        <v>1272.0419639380998</v>
      </c>
      <c r="G17" s="16">
        <f t="shared" ref="G17:G75" si="3">IF(D17&lt;=$E$7,IFERROR(E16*$J$6,""),"")</f>
        <v>5107.834513846472</v>
      </c>
      <c r="H17" s="16">
        <f t="shared" ref="H17:H75" si="4">IFERROR(G17*16%,"")</f>
        <v>817.25352221543551</v>
      </c>
      <c r="I17" s="16">
        <f t="shared" ref="I17:I75" si="5">IF(D17&lt;=$E$7,$E$8,"")</f>
        <v>7197.1300000000074</v>
      </c>
    </row>
    <row r="18" spans="1:9" x14ac:dyDescent="0.25">
      <c r="A18">
        <v>3</v>
      </c>
      <c r="D18" s="15">
        <f t="shared" si="0"/>
        <v>3</v>
      </c>
      <c r="E18" s="16">
        <f t="shared" si="1"/>
        <v>196182.77647993082</v>
      </c>
      <c r="F18" s="16">
        <f t="shared" si="2"/>
        <v>1309.9609586641964</v>
      </c>
      <c r="G18" s="16">
        <f t="shared" si="3"/>
        <v>5075.1457252894925</v>
      </c>
      <c r="H18" s="16">
        <f t="shared" si="4"/>
        <v>812.02331604631877</v>
      </c>
      <c r="I18" s="16">
        <f t="shared" si="5"/>
        <v>7197.1300000000074</v>
      </c>
    </row>
    <row r="19" spans="1:9" x14ac:dyDescent="0.25">
      <c r="A19">
        <v>4</v>
      </c>
      <c r="D19" s="15">
        <f t="shared" si="0"/>
        <v>4</v>
      </c>
      <c r="E19" s="16">
        <f t="shared" si="1"/>
        <v>194833.76617848457</v>
      </c>
      <c r="F19" s="16">
        <f t="shared" si="2"/>
        <v>1349.0103014462529</v>
      </c>
      <c r="G19" s="16">
        <f t="shared" si="3"/>
        <v>5041.4824987532365</v>
      </c>
      <c r="H19" s="16">
        <f t="shared" si="4"/>
        <v>806.63719980051792</v>
      </c>
      <c r="I19" s="16">
        <f t="shared" si="5"/>
        <v>7197.1300000000074</v>
      </c>
    </row>
    <row r="20" spans="1:9" x14ac:dyDescent="0.25">
      <c r="A20">
        <v>5</v>
      </c>
      <c r="D20" s="15">
        <f t="shared" si="0"/>
        <v>5</v>
      </c>
      <c r="E20" s="16">
        <f t="shared" si="1"/>
        <v>193444.54249103679</v>
      </c>
      <c r="F20" s="16">
        <f t="shared" si="2"/>
        <v>1389.2236874477849</v>
      </c>
      <c r="G20" s="16">
        <f t="shared" si="3"/>
        <v>5006.8157866829506</v>
      </c>
      <c r="H20" s="16">
        <f t="shared" si="4"/>
        <v>801.09052586927214</v>
      </c>
      <c r="I20" s="16">
        <f t="shared" si="5"/>
        <v>7197.1300000000074</v>
      </c>
    </row>
    <row r="21" spans="1:9" x14ac:dyDescent="0.25">
      <c r="A21">
        <v>6</v>
      </c>
      <c r="D21" s="15">
        <f t="shared" si="0"/>
        <v>6</v>
      </c>
      <c r="E21" s="16">
        <f t="shared" si="1"/>
        <v>192013.90667476691</v>
      </c>
      <c r="F21" s="16">
        <f t="shared" si="2"/>
        <v>1430.635816269868</v>
      </c>
      <c r="G21" s="16">
        <f t="shared" si="3"/>
        <v>4971.1156756294304</v>
      </c>
      <c r="H21" s="16">
        <f t="shared" si="4"/>
        <v>795.37850810070893</v>
      </c>
      <c r="I21" s="16">
        <f t="shared" si="5"/>
        <v>7197.1300000000074</v>
      </c>
    </row>
    <row r="22" spans="1:9" x14ac:dyDescent="0.25">
      <c r="A22">
        <v>7</v>
      </c>
      <c r="D22" s="15">
        <f t="shared" si="0"/>
        <v>7</v>
      </c>
      <c r="E22" s="16">
        <f t="shared" si="1"/>
        <v>190540.62425287394</v>
      </c>
      <c r="F22" s="16">
        <f t="shared" si="2"/>
        <v>1473.2824218929682</v>
      </c>
      <c r="G22" s="16">
        <f t="shared" si="3"/>
        <v>4934.3513604371028</v>
      </c>
      <c r="H22" s="16">
        <f t="shared" si="4"/>
        <v>789.49621766993641</v>
      </c>
      <c r="I22" s="16">
        <f t="shared" si="5"/>
        <v>7197.1300000000074</v>
      </c>
    </row>
    <row r="23" spans="1:9" x14ac:dyDescent="0.25">
      <c r="A23">
        <v>8</v>
      </c>
      <c r="D23" s="15">
        <f t="shared" si="0"/>
        <v>8</v>
      </c>
      <c r="E23" s="16">
        <f t="shared" si="1"/>
        <v>189023.42394936262</v>
      </c>
      <c r="F23" s="16">
        <f t="shared" si="2"/>
        <v>1517.2003035113203</v>
      </c>
      <c r="G23" s="16">
        <f t="shared" si="3"/>
        <v>4896.4911176626611</v>
      </c>
      <c r="H23" s="16">
        <f t="shared" si="4"/>
        <v>783.43857882602583</v>
      </c>
      <c r="I23" s="16">
        <f t="shared" si="5"/>
        <v>7197.1300000000074</v>
      </c>
    </row>
    <row r="24" spans="1:9" x14ac:dyDescent="0.25">
      <c r="A24">
        <v>9</v>
      </c>
      <c r="D24" s="15">
        <f t="shared" si="0"/>
        <v>9</v>
      </c>
      <c r="E24" s="16">
        <f t="shared" si="1"/>
        <v>187460.99659207615</v>
      </c>
      <c r="F24" s="16">
        <f t="shared" si="2"/>
        <v>1562.4273572864713</v>
      </c>
      <c r="G24" s="16">
        <f t="shared" si="3"/>
        <v>4857.5022782013239</v>
      </c>
      <c r="H24" s="16">
        <f t="shared" si="4"/>
        <v>777.20036451221188</v>
      </c>
      <c r="I24" s="16">
        <f t="shared" si="5"/>
        <v>7197.1300000000074</v>
      </c>
    </row>
    <row r="25" spans="1:9" x14ac:dyDescent="0.25">
      <c r="A25">
        <v>10</v>
      </c>
      <c r="D25" s="15">
        <f t="shared" si="0"/>
        <v>10</v>
      </c>
      <c r="E25" s="16">
        <f t="shared" si="1"/>
        <v>185851.99398302878</v>
      </c>
      <c r="F25" s="16">
        <f t="shared" si="2"/>
        <v>1609.0026090473775</v>
      </c>
      <c r="G25" s="16">
        <f t="shared" si="3"/>
        <v>4817.3511990970946</v>
      </c>
      <c r="H25" s="16">
        <f t="shared" si="4"/>
        <v>770.77619185553522</v>
      </c>
      <c r="I25" s="16">
        <f t="shared" si="5"/>
        <v>7197.1300000000074</v>
      </c>
    </row>
    <row r="26" spans="1:9" x14ac:dyDescent="0.25">
      <c r="A26">
        <v>11</v>
      </c>
      <c r="D26" s="15">
        <f t="shared" si="0"/>
        <v>11</v>
      </c>
      <c r="E26" s="16">
        <f t="shared" si="1"/>
        <v>184195.02773506352</v>
      </c>
      <c r="F26" s="16">
        <f t="shared" si="2"/>
        <v>1656.9662479652761</v>
      </c>
      <c r="G26" s="16">
        <f t="shared" si="3"/>
        <v>4776.0032345126992</v>
      </c>
      <c r="H26" s="16">
        <f t="shared" si="4"/>
        <v>764.16051752203191</v>
      </c>
      <c r="I26" s="16">
        <f t="shared" si="5"/>
        <v>7197.1300000000074</v>
      </c>
    </row>
    <row r="27" spans="1:9" x14ac:dyDescent="0.25">
      <c r="A27">
        <v>12</v>
      </c>
      <c r="D27" s="15">
        <f t="shared" si="0"/>
        <v>12</v>
      </c>
      <c r="E27" s="16">
        <f t="shared" si="1"/>
        <v>182488.66807383113</v>
      </c>
      <c r="F27" s="16">
        <f t="shared" si="2"/>
        <v>1706.3596612323972</v>
      </c>
      <c r="G27" s="16">
        <f t="shared" si="3"/>
        <v>4733.4227058341467</v>
      </c>
      <c r="H27" s="16">
        <f t="shared" si="4"/>
        <v>757.3476329334635</v>
      </c>
      <c r="I27" s="16">
        <f t="shared" si="5"/>
        <v>7197.1300000000074</v>
      </c>
    </row>
    <row r="28" spans="1:9" x14ac:dyDescent="0.25">
      <c r="A28">
        <v>13</v>
      </c>
      <c r="D28" s="15">
        <f t="shared" si="0"/>
        <v>13</v>
      </c>
      <c r="E28" s="16">
        <f t="shared" si="1"/>
        <v>180731.44260405671</v>
      </c>
      <c r="F28" s="16">
        <f t="shared" si="2"/>
        <v>1757.2254697744202</v>
      </c>
      <c r="G28" s="16">
        <f t="shared" si="3"/>
        <v>4689.572870884127</v>
      </c>
      <c r="H28" s="16">
        <f t="shared" si="4"/>
        <v>750.33165934146029</v>
      </c>
      <c r="I28" s="16">
        <f t="shared" si="5"/>
        <v>7197.1300000000074</v>
      </c>
    </row>
    <row r="29" spans="1:9" x14ac:dyDescent="0.25">
      <c r="A29">
        <v>14</v>
      </c>
      <c r="D29" s="15">
        <f t="shared" si="0"/>
        <v>14</v>
      </c>
      <c r="E29" s="16">
        <f t="shared" si="1"/>
        <v>178921.83503902919</v>
      </c>
      <c r="F29" s="16">
        <f t="shared" si="2"/>
        <v>1809.6075650275143</v>
      </c>
      <c r="G29" s="16">
        <f t="shared" si="3"/>
        <v>4644.4158922176666</v>
      </c>
      <c r="H29" s="16">
        <f t="shared" si="4"/>
        <v>743.10654275482671</v>
      </c>
      <c r="I29" s="16">
        <f t="shared" si="5"/>
        <v>7197.1300000000074</v>
      </c>
    </row>
    <row r="30" spans="1:9" x14ac:dyDescent="0.25">
      <c r="A30">
        <v>15</v>
      </c>
      <c r="D30" s="15">
        <f t="shared" si="0"/>
        <v>15</v>
      </c>
      <c r="E30" s="16">
        <f t="shared" si="1"/>
        <v>177058.2838922175</v>
      </c>
      <c r="F30" s="16">
        <f t="shared" si="2"/>
        <v>1863.5511468116774</v>
      </c>
      <c r="G30" s="16">
        <f t="shared" si="3"/>
        <v>4597.9128044726986</v>
      </c>
      <c r="H30" s="16">
        <f t="shared" si="4"/>
        <v>735.66604871563175</v>
      </c>
      <c r="I30" s="16">
        <f t="shared" si="5"/>
        <v>7197.1300000000074</v>
      </c>
    </row>
    <row r="31" spans="1:9" x14ac:dyDescent="0.25">
      <c r="A31">
        <v>16</v>
      </c>
      <c r="D31" s="15">
        <f t="shared" si="0"/>
        <v>16</v>
      </c>
      <c r="E31" s="16">
        <f t="shared" si="1"/>
        <v>175139.18112988444</v>
      </c>
      <c r="F31" s="16">
        <f t="shared" si="2"/>
        <v>1919.1027623330665</v>
      </c>
      <c r="G31" s="16">
        <f t="shared" si="3"/>
        <v>4550.0234807473626</v>
      </c>
      <c r="H31" s="16">
        <f t="shared" si="4"/>
        <v>728.003756919578</v>
      </c>
      <c r="I31" s="16">
        <f t="shared" si="5"/>
        <v>7197.1300000000074</v>
      </c>
    </row>
    <row r="32" spans="1:9" x14ac:dyDescent="0.25">
      <c r="A32">
        <v>17</v>
      </c>
      <c r="D32" s="15">
        <f t="shared" si="0"/>
        <v>17</v>
      </c>
      <c r="E32" s="16">
        <f t="shared" si="1"/>
        <v>173162.87078353547</v>
      </c>
      <c r="F32" s="16">
        <f t="shared" si="2"/>
        <v>1976.3103463489697</v>
      </c>
      <c r="G32" s="16">
        <f t="shared" si="3"/>
        <v>4500.7065979750323</v>
      </c>
      <c r="H32" s="16">
        <f t="shared" si="4"/>
        <v>720.11305567600516</v>
      </c>
      <c r="I32" s="16">
        <f t="shared" si="5"/>
        <v>7197.1300000000074</v>
      </c>
    </row>
    <row r="33" spans="1:9" x14ac:dyDescent="0.25">
      <c r="A33">
        <v>18</v>
      </c>
      <c r="D33" s="15">
        <f t="shared" si="0"/>
        <v>18</v>
      </c>
      <c r="E33" s="16">
        <f t="shared" si="1"/>
        <v>171127.64752100539</v>
      </c>
      <c r="F33" s="16">
        <f t="shared" si="2"/>
        <v>2035.2232625300776</v>
      </c>
      <c r="G33" s="16">
        <f t="shared" si="3"/>
        <v>4449.919601267181</v>
      </c>
      <c r="H33" s="16">
        <f t="shared" si="4"/>
        <v>711.98713620274896</v>
      </c>
      <c r="I33" s="16">
        <f t="shared" si="5"/>
        <v>7197.1300000000074</v>
      </c>
    </row>
    <row r="34" spans="1:9" x14ac:dyDescent="0.25">
      <c r="A34">
        <v>19</v>
      </c>
      <c r="D34" s="15">
        <f t="shared" si="0"/>
        <v>19</v>
      </c>
      <c r="E34" s="16">
        <f t="shared" si="1"/>
        <v>169031.75517494965</v>
      </c>
      <c r="F34" s="16">
        <f t="shared" si="2"/>
        <v>2095.892346055738</v>
      </c>
      <c r="G34" s="16">
        <f t="shared" si="3"/>
        <v>4397.6186671933356</v>
      </c>
      <c r="H34" s="16">
        <f t="shared" si="4"/>
        <v>703.61898675093369</v>
      </c>
      <c r="I34" s="16">
        <f t="shared" si="5"/>
        <v>7197.1300000000074</v>
      </c>
    </row>
    <row r="35" spans="1:9" x14ac:dyDescent="0.25">
      <c r="A35">
        <v>20</v>
      </c>
      <c r="D35" s="15">
        <f t="shared" si="0"/>
        <v>20</v>
      </c>
      <c r="E35" s="16">
        <f t="shared" si="1"/>
        <v>166873.38522747069</v>
      </c>
      <c r="F35" s="16">
        <f t="shared" si="2"/>
        <v>2158.3699474789728</v>
      </c>
      <c r="G35" s="16">
        <f t="shared" si="3"/>
        <v>4343.7586659664094</v>
      </c>
      <c r="H35" s="16">
        <f t="shared" si="4"/>
        <v>695.00138655462547</v>
      </c>
      <c r="I35" s="16">
        <f t="shared" si="5"/>
        <v>7197.1300000000074</v>
      </c>
    </row>
    <row r="36" spans="1:9" x14ac:dyDescent="0.25">
      <c r="A36">
        <v>21</v>
      </c>
      <c r="D36" s="15">
        <f t="shared" si="0"/>
        <v>21</v>
      </c>
      <c r="E36" s="16">
        <f t="shared" si="1"/>
        <v>164650.67524957162</v>
      </c>
      <c r="F36" s="16">
        <f t="shared" si="2"/>
        <v>2222.7099778990714</v>
      </c>
      <c r="G36" s="16">
        <f t="shared" si="3"/>
        <v>4288.2931225008069</v>
      </c>
      <c r="H36" s="16">
        <f t="shared" si="4"/>
        <v>686.12689960012915</v>
      </c>
      <c r="I36" s="16">
        <f t="shared" si="5"/>
        <v>7197.1300000000074</v>
      </c>
    </row>
    <row r="37" spans="1:9" x14ac:dyDescent="0.25">
      <c r="A37">
        <v>22</v>
      </c>
      <c r="D37" s="15">
        <f t="shared" si="0"/>
        <v>22</v>
      </c>
      <c r="E37" s="16">
        <f t="shared" si="1"/>
        <v>162361.70729409085</v>
      </c>
      <c r="F37" s="16">
        <f t="shared" si="2"/>
        <v>2288.9679554807744</v>
      </c>
      <c r="G37" s="16">
        <f t="shared" si="3"/>
        <v>4231.1741763096834</v>
      </c>
      <c r="H37" s="16">
        <f t="shared" si="4"/>
        <v>676.98786820954933</v>
      </c>
      <c r="I37" s="16">
        <f t="shared" si="5"/>
        <v>7197.1300000000074</v>
      </c>
    </row>
    <row r="38" spans="1:9" x14ac:dyDescent="0.25">
      <c r="A38">
        <v>23</v>
      </c>
      <c r="D38" s="15">
        <f t="shared" si="0"/>
        <v>23</v>
      </c>
      <c r="E38" s="16">
        <f t="shared" si="1"/>
        <v>160004.5062407307</v>
      </c>
      <c r="F38" s="16">
        <f t="shared" si="2"/>
        <v>2357.2010533601624</v>
      </c>
      <c r="G38" s="16">
        <f t="shared" si="3"/>
        <v>4172.3525402067626</v>
      </c>
      <c r="H38" s="16">
        <f t="shared" si="4"/>
        <v>667.57640643308207</v>
      </c>
      <c r="I38" s="16">
        <f t="shared" si="5"/>
        <v>7197.1300000000074</v>
      </c>
    </row>
    <row r="39" spans="1:9" x14ac:dyDescent="0.25">
      <c r="A39">
        <v>24</v>
      </c>
      <c r="D39" s="15">
        <f t="shared" si="0"/>
        <v>24</v>
      </c>
      <c r="E39" s="16">
        <f t="shared" si="1"/>
        <v>157577.0380917521</v>
      </c>
      <c r="F39" s="16">
        <f t="shared" si="2"/>
        <v>2427.468148978608</v>
      </c>
      <c r="G39" s="16">
        <f t="shared" si="3"/>
        <v>4111.7774577770688</v>
      </c>
      <c r="H39" s="16">
        <f t="shared" si="4"/>
        <v>657.88439324433102</v>
      </c>
      <c r="I39" s="16">
        <f t="shared" si="5"/>
        <v>7197.1300000000074</v>
      </c>
    </row>
    <row r="40" spans="1:9" x14ac:dyDescent="0.25">
      <c r="A40">
        <v>25</v>
      </c>
      <c r="D40" s="15">
        <f t="shared" si="0"/>
        <v>25</v>
      </c>
      <c r="E40" s="16">
        <f t="shared" si="1"/>
        <v>155077.20821686476</v>
      </c>
      <c r="F40" s="16">
        <f t="shared" si="2"/>
        <v>2499.829874887334</v>
      </c>
      <c r="G40" s="16">
        <f t="shared" si="3"/>
        <v>4049.3966595798911</v>
      </c>
      <c r="H40" s="16">
        <f t="shared" si="4"/>
        <v>647.90346553278255</v>
      </c>
      <c r="I40" s="16">
        <f t="shared" si="5"/>
        <v>7197.1300000000074</v>
      </c>
    </row>
    <row r="41" spans="1:9" x14ac:dyDescent="0.25">
      <c r="A41">
        <v>26</v>
      </c>
      <c r="D41" s="15">
        <f t="shared" si="0"/>
        <v>26</v>
      </c>
      <c r="E41" s="16">
        <f t="shared" si="1"/>
        <v>152502.8595457983</v>
      </c>
      <c r="F41" s="16">
        <f t="shared" si="2"/>
        <v>2574.3486710664538</v>
      </c>
      <c r="G41" s="16">
        <f t="shared" si="3"/>
        <v>3985.1563180461671</v>
      </c>
      <c r="H41" s="16">
        <f t="shared" si="4"/>
        <v>637.62501088738679</v>
      </c>
      <c r="I41" s="16">
        <f t="shared" si="5"/>
        <v>7197.1300000000074</v>
      </c>
    </row>
    <row r="42" spans="1:9" x14ac:dyDescent="0.25">
      <c r="A42">
        <v>27</v>
      </c>
      <c r="D42" s="15">
        <f t="shared" si="0"/>
        <v>27</v>
      </c>
      <c r="E42" s="16">
        <f t="shared" si="1"/>
        <v>149851.77070699469</v>
      </c>
      <c r="F42" s="16">
        <f t="shared" si="2"/>
        <v>2651.0888388036019</v>
      </c>
      <c r="G42" s="16">
        <f t="shared" si="3"/>
        <v>3919.001001031384</v>
      </c>
      <c r="H42" s="16">
        <f t="shared" si="4"/>
        <v>627.04016016502146</v>
      </c>
      <c r="I42" s="16">
        <f t="shared" si="5"/>
        <v>7197.1300000000074</v>
      </c>
    </row>
    <row r="43" spans="1:9" x14ac:dyDescent="0.25">
      <c r="A43">
        <v>28</v>
      </c>
      <c r="D43" s="15">
        <f t="shared" si="0"/>
        <v>28</v>
      </c>
      <c r="E43" s="16">
        <f t="shared" si="1"/>
        <v>147121.65411081602</v>
      </c>
      <c r="F43" s="16">
        <f t="shared" si="2"/>
        <v>2730.116596178671</v>
      </c>
      <c r="G43" s="16">
        <f t="shared" si="3"/>
        <v>3850.8736239839104</v>
      </c>
      <c r="H43" s="16">
        <f t="shared" si="4"/>
        <v>616.13977983742564</v>
      </c>
      <c r="I43" s="16">
        <f t="shared" si="5"/>
        <v>7197.1300000000074</v>
      </c>
    </row>
    <row r="44" spans="1:9" x14ac:dyDescent="0.25">
      <c r="A44">
        <v>29</v>
      </c>
      <c r="D44" s="15">
        <f t="shared" si="0"/>
        <v>29</v>
      </c>
      <c r="E44" s="16">
        <f t="shared" si="1"/>
        <v>144310.1539756135</v>
      </c>
      <c r="F44" s="16">
        <f t="shared" si="2"/>
        <v>2811.5001352025174</v>
      </c>
      <c r="G44" s="16">
        <f t="shared" si="3"/>
        <v>3780.7154006874912</v>
      </c>
      <c r="H44" s="16">
        <f t="shared" si="4"/>
        <v>604.91446410999856</v>
      </c>
      <c r="I44" s="16">
        <f t="shared" si="5"/>
        <v>7197.1300000000074</v>
      </c>
    </row>
    <row r="45" spans="1:9" x14ac:dyDescent="0.25">
      <c r="A45">
        <v>30</v>
      </c>
      <c r="D45" s="15">
        <f t="shared" si="0"/>
        <v>30</v>
      </c>
      <c r="E45" s="16">
        <f t="shared" si="1"/>
        <v>141414.84429495456</v>
      </c>
      <c r="F45" s="16">
        <f t="shared" si="2"/>
        <v>2895.3096806589519</v>
      </c>
      <c r="G45" s="16">
        <f t="shared" si="3"/>
        <v>3708.4657925353922</v>
      </c>
      <c r="H45" s="16">
        <f t="shared" si="4"/>
        <v>593.35452680566277</v>
      </c>
      <c r="I45" s="16">
        <f t="shared" si="5"/>
        <v>7197.1300000000074</v>
      </c>
    </row>
    <row r="46" spans="1:9" x14ac:dyDescent="0.25">
      <c r="A46">
        <v>31</v>
      </c>
      <c r="D46" s="15">
        <f t="shared" si="0"/>
        <v>31</v>
      </c>
      <c r="E46" s="16">
        <f t="shared" si="1"/>
        <v>138433.22674425377</v>
      </c>
      <c r="F46" s="16">
        <f t="shared" si="2"/>
        <v>2981.6175507007811</v>
      </c>
      <c r="G46" s="16">
        <f t="shared" si="3"/>
        <v>3634.0624562924363</v>
      </c>
      <c r="H46" s="16">
        <f t="shared" si="4"/>
        <v>581.44999300678978</v>
      </c>
      <c r="I46" s="16">
        <f t="shared" si="5"/>
        <v>7197.1300000000074</v>
      </c>
    </row>
    <row r="47" spans="1:9" x14ac:dyDescent="0.25">
      <c r="A47">
        <v>32</v>
      </c>
      <c r="D47" s="15">
        <f t="shared" si="0"/>
        <v>32</v>
      </c>
      <c r="E47" s="16">
        <f t="shared" si="1"/>
        <v>135362.72852500158</v>
      </c>
      <c r="F47" s="16">
        <f t="shared" si="2"/>
        <v>3070.4982192521848</v>
      </c>
      <c r="G47" s="16">
        <f t="shared" si="3"/>
        <v>3557.4411902998468</v>
      </c>
      <c r="H47" s="16">
        <f t="shared" si="4"/>
        <v>569.19059044797552</v>
      </c>
      <c r="I47" s="16">
        <f t="shared" si="5"/>
        <v>7197.1300000000074</v>
      </c>
    </row>
    <row r="48" spans="1:9" x14ac:dyDescent="0.25">
      <c r="A48">
        <v>33</v>
      </c>
      <c r="D48" s="15">
        <f t="shared" si="0"/>
        <v>33</v>
      </c>
      <c r="E48" s="16">
        <f t="shared" si="1"/>
        <v>132200.7001447303</v>
      </c>
      <c r="F48" s="16">
        <f t="shared" si="2"/>
        <v>3162.0283802712884</v>
      </c>
      <c r="G48" s="16">
        <f t="shared" si="3"/>
        <v>3478.5358790764817</v>
      </c>
      <c r="H48" s="16">
        <f t="shared" si="4"/>
        <v>556.56574065223708</v>
      </c>
      <c r="I48" s="16">
        <f t="shared" si="5"/>
        <v>7197.1300000000074</v>
      </c>
    </row>
    <row r="49" spans="1:9" x14ac:dyDescent="0.25">
      <c r="A49">
        <v>34</v>
      </c>
      <c r="D49" s="15">
        <f t="shared" si="0"/>
        <v>34</v>
      </c>
      <c r="E49" s="16">
        <f t="shared" si="1"/>
        <v>128944.41313080194</v>
      </c>
      <c r="F49" s="16">
        <f t="shared" si="2"/>
        <v>3256.2870139283682</v>
      </c>
      <c r="G49" s="16">
        <f t="shared" si="3"/>
        <v>3397.2784362686543</v>
      </c>
      <c r="H49" s="16">
        <f t="shared" si="4"/>
        <v>543.56454980298474</v>
      </c>
      <c r="I49" s="16">
        <f t="shared" si="5"/>
        <v>7197.1300000000074</v>
      </c>
    </row>
    <row r="50" spans="1:9" x14ac:dyDescent="0.25">
      <c r="A50">
        <v>35</v>
      </c>
      <c r="D50" s="15">
        <f t="shared" si="0"/>
        <v>35</v>
      </c>
      <c r="E50" s="16">
        <f t="shared" si="1"/>
        <v>125591.05767604514</v>
      </c>
      <c r="F50" s="16">
        <f t="shared" si="2"/>
        <v>3353.3554547567983</v>
      </c>
      <c r="G50" s="16">
        <f t="shared" si="3"/>
        <v>3313.5987458993181</v>
      </c>
      <c r="H50" s="16">
        <f t="shared" si="4"/>
        <v>530.17579934389096</v>
      </c>
      <c r="I50" s="16">
        <f t="shared" si="5"/>
        <v>7197.1300000000074</v>
      </c>
    </row>
    <row r="51" spans="1:9" x14ac:dyDescent="0.25">
      <c r="A51">
        <v>36</v>
      </c>
      <c r="D51" s="15">
        <f t="shared" si="0"/>
        <v>36</v>
      </c>
      <c r="E51" s="16">
        <f>IF(D51&lt;=$E$7,IF(D51=0,$E$6,E50-F51),"")</f>
        <v>122137.74021420958</v>
      </c>
      <c r="F51" s="16">
        <f t="shared" si="2"/>
        <v>3453.3174618355497</v>
      </c>
      <c r="G51" s="16">
        <f t="shared" si="3"/>
        <v>3227.4246018659119</v>
      </c>
      <c r="H51" s="16">
        <f t="shared" si="4"/>
        <v>516.38793629854592</v>
      </c>
      <c r="I51" s="16">
        <f t="shared" si="5"/>
        <v>7197.1300000000074</v>
      </c>
    </row>
    <row r="52" spans="1:9" x14ac:dyDescent="0.25">
      <c r="A52">
        <v>37</v>
      </c>
      <c r="D52" s="15">
        <f t="shared" si="0"/>
        <v>37</v>
      </c>
      <c r="E52" s="16">
        <f t="shared" si="1"/>
        <v>118581.48092314579</v>
      </c>
      <c r="F52" s="16">
        <f t="shared" si="2"/>
        <v>3556.2592910637954</v>
      </c>
      <c r="G52" s="16">
        <f t="shared" si="3"/>
        <v>3138.6816456346655</v>
      </c>
      <c r="H52" s="16">
        <f t="shared" si="4"/>
        <v>502.18906330154647</v>
      </c>
      <c r="I52" s="16">
        <f t="shared" si="5"/>
        <v>7197.1300000000074</v>
      </c>
    </row>
    <row r="53" spans="1:9" x14ac:dyDescent="0.25">
      <c r="A53">
        <v>38</v>
      </c>
      <c r="D53" s="15">
        <f t="shared" si="0"/>
        <v>38</v>
      </c>
      <c r="E53" s="16">
        <f t="shared" si="1"/>
        <v>114919.21115355581</v>
      </c>
      <c r="F53" s="16">
        <f t="shared" si="2"/>
        <v>3662.2697695899897</v>
      </c>
      <c r="G53" s="16">
        <f t="shared" si="3"/>
        <v>3047.2933020776013</v>
      </c>
      <c r="H53" s="16">
        <f t="shared" si="4"/>
        <v>487.56692833241624</v>
      </c>
      <c r="I53" s="16">
        <f t="shared" si="5"/>
        <v>7197.1300000000074</v>
      </c>
    </row>
    <row r="54" spans="1:9" x14ac:dyDescent="0.25">
      <c r="A54">
        <v>39</v>
      </c>
      <c r="D54" s="15">
        <f t="shared" si="0"/>
        <v>39</v>
      </c>
      <c r="E54" s="16">
        <f t="shared" si="1"/>
        <v>111147.77078109616</v>
      </c>
      <c r="F54" s="16">
        <f t="shared" si="2"/>
        <v>3771.4403724596468</v>
      </c>
      <c r="G54" s="16">
        <f t="shared" si="3"/>
        <v>2953.1807133968628</v>
      </c>
      <c r="H54" s="16">
        <f t="shared" si="4"/>
        <v>472.50891414349803</v>
      </c>
      <c r="I54" s="16">
        <f t="shared" si="5"/>
        <v>7197.1300000000074</v>
      </c>
    </row>
    <row r="55" spans="1:9" x14ac:dyDescent="0.25">
      <c r="A55">
        <v>40</v>
      </c>
      <c r="D55" s="15">
        <f t="shared" si="0"/>
        <v>40</v>
      </c>
      <c r="E55" s="16">
        <f t="shared" si="1"/>
        <v>107263.90547954821</v>
      </c>
      <c r="F55" s="16">
        <f t="shared" si="2"/>
        <v>3883.8653015479476</v>
      </c>
      <c r="G55" s="16">
        <f t="shared" si="3"/>
        <v>2856.262671079362</v>
      </c>
      <c r="H55" s="16">
        <f t="shared" si="4"/>
        <v>457.00202737269791</v>
      </c>
      <c r="I55" s="16">
        <f t="shared" si="5"/>
        <v>7197.1300000000074</v>
      </c>
    </row>
    <row r="56" spans="1:9" x14ac:dyDescent="0.25">
      <c r="A56">
        <v>41</v>
      </c>
      <c r="D56" s="15">
        <f t="shared" si="0"/>
        <v>41</v>
      </c>
      <c r="E56" s="16">
        <f t="shared" si="1"/>
        <v>103264.26391270291</v>
      </c>
      <c r="F56" s="16">
        <f t="shared" si="2"/>
        <v>3999.6415668453014</v>
      </c>
      <c r="G56" s="16">
        <f t="shared" si="3"/>
        <v>2756.4555458230225</v>
      </c>
      <c r="H56" s="16">
        <f t="shared" si="4"/>
        <v>441.03288733168358</v>
      </c>
      <c r="I56" s="16">
        <f t="shared" si="5"/>
        <v>7197.1300000000074</v>
      </c>
    </row>
    <row r="57" spans="1:9" x14ac:dyDescent="0.25">
      <c r="A57">
        <v>42</v>
      </c>
      <c r="D57" s="15">
        <f t="shared" si="0"/>
        <v>42</v>
      </c>
      <c r="E57" s="16">
        <f t="shared" si="1"/>
        <v>99145.394842536916</v>
      </c>
      <c r="F57" s="16">
        <f t="shared" si="2"/>
        <v>4118.8690701659871</v>
      </c>
      <c r="G57" s="16">
        <f t="shared" si="3"/>
        <v>2653.673215374155</v>
      </c>
      <c r="H57" s="16">
        <f t="shared" si="4"/>
        <v>424.5877144598648</v>
      </c>
      <c r="I57" s="16">
        <f t="shared" si="5"/>
        <v>7197.1300000000074</v>
      </c>
    </row>
    <row r="58" spans="1:9" x14ac:dyDescent="0.25">
      <c r="A58">
        <v>43</v>
      </c>
      <c r="D58" s="15">
        <f t="shared" si="0"/>
        <v>43</v>
      </c>
      <c r="E58" s="16">
        <f t="shared" si="1"/>
        <v>94903.744151184801</v>
      </c>
      <c r="F58" s="16">
        <f t="shared" si="2"/>
        <v>4241.6506913521152</v>
      </c>
      <c r="G58" s="16">
        <f t="shared" si="3"/>
        <v>2547.8269902137004</v>
      </c>
      <c r="H58" s="16">
        <f t="shared" si="4"/>
        <v>407.65231843419207</v>
      </c>
      <c r="I58" s="16">
        <f t="shared" si="5"/>
        <v>7197.1300000000074</v>
      </c>
    </row>
    <row r="59" spans="1:9" x14ac:dyDescent="0.25">
      <c r="A59">
        <v>44</v>
      </c>
      <c r="D59" s="15">
        <f t="shared" si="0"/>
        <v>44</v>
      </c>
      <c r="E59" s="16">
        <f t="shared" si="1"/>
        <v>90535.651774137514</v>
      </c>
      <c r="F59" s="16">
        <f t="shared" si="2"/>
        <v>4368.0923770472809</v>
      </c>
      <c r="G59" s="16">
        <f t="shared" si="3"/>
        <v>2438.8255370282122</v>
      </c>
      <c r="H59" s="16">
        <f t="shared" si="4"/>
        <v>390.21208592451399</v>
      </c>
      <c r="I59" s="16">
        <f t="shared" si="5"/>
        <v>7197.1300000000074</v>
      </c>
    </row>
    <row r="60" spans="1:9" x14ac:dyDescent="0.25">
      <c r="A60">
        <v>45</v>
      </c>
      <c r="D60" s="15">
        <f t="shared" si="0"/>
        <v>45</v>
      </c>
      <c r="E60" s="16">
        <f t="shared" si="1"/>
        <v>86037.348542020976</v>
      </c>
      <c r="F60" s="16">
        <f t="shared" si="2"/>
        <v>4498.3032321165374</v>
      </c>
      <c r="G60" s="16">
        <f t="shared" si="3"/>
        <v>2326.5747998995425</v>
      </c>
      <c r="H60" s="16">
        <f t="shared" si="4"/>
        <v>372.25196798392682</v>
      </c>
      <c r="I60" s="16">
        <f t="shared" si="5"/>
        <v>7197.1300000000074</v>
      </c>
    </row>
    <row r="61" spans="1:9" x14ac:dyDescent="0.25">
      <c r="A61">
        <v>46</v>
      </c>
      <c r="D61" s="15">
        <f t="shared" si="0"/>
        <v>46</v>
      </c>
      <c r="E61" s="16">
        <f t="shared" si="1"/>
        <v>81404.952928229439</v>
      </c>
      <c r="F61" s="16">
        <f t="shared" si="2"/>
        <v>4632.3956137915411</v>
      </c>
      <c r="G61" s="16">
        <f t="shared" si="3"/>
        <v>2210.9779191452294</v>
      </c>
      <c r="H61" s="16">
        <f t="shared" si="4"/>
        <v>353.7564670632367</v>
      </c>
      <c r="I61" s="16">
        <f t="shared" si="5"/>
        <v>7197.1300000000074</v>
      </c>
    </row>
    <row r="62" spans="1:9" x14ac:dyDescent="0.25">
      <c r="A62">
        <v>47</v>
      </c>
      <c r="D62" s="15">
        <f t="shared" si="0"/>
        <v>47</v>
      </c>
      <c r="E62" s="16">
        <f t="shared" si="1"/>
        <v>76634.46769960731</v>
      </c>
      <c r="F62" s="16">
        <f t="shared" si="2"/>
        <v>4770.4852286221258</v>
      </c>
      <c r="G62" s="16">
        <f t="shared" si="3"/>
        <v>2091.935147739553</v>
      </c>
      <c r="H62" s="16">
        <f t="shared" si="4"/>
        <v>334.70962363832848</v>
      </c>
      <c r="I62" s="16">
        <f t="shared" si="5"/>
        <v>7197.1300000000074</v>
      </c>
    </row>
    <row r="63" spans="1:9" x14ac:dyDescent="0.25">
      <c r="A63">
        <v>48</v>
      </c>
      <c r="D63" s="15">
        <f t="shared" si="0"/>
        <v>48</v>
      </c>
      <c r="E63" s="16">
        <f t="shared" si="1"/>
        <v>71721.776467289339</v>
      </c>
      <c r="F63" s="16">
        <f t="shared" si="2"/>
        <v>4912.691232317964</v>
      </c>
      <c r="G63" s="16">
        <f t="shared" si="3"/>
        <v>1969.343765243141</v>
      </c>
      <c r="H63" s="16">
        <f t="shared" si="4"/>
        <v>315.09500243890255</v>
      </c>
      <c r="I63" s="16">
        <f t="shared" si="5"/>
        <v>7197.1300000000074</v>
      </c>
    </row>
    <row r="64" spans="1:9" x14ac:dyDescent="0.25">
      <c r="A64">
        <v>49</v>
      </c>
      <c r="D64" s="15">
        <f t="shared" si="0"/>
        <v>49</v>
      </c>
      <c r="E64" s="16">
        <f t="shared" si="1"/>
        <v>66662.640134722882</v>
      </c>
      <c r="F64" s="16">
        <f t="shared" si="2"/>
        <v>5059.1363325664561</v>
      </c>
      <c r="G64" s="16">
        <f t="shared" si="3"/>
        <v>1843.0979891668544</v>
      </c>
      <c r="H64" s="16">
        <f t="shared" si="4"/>
        <v>294.89567826669673</v>
      </c>
      <c r="I64" s="16">
        <f t="shared" si="5"/>
        <v>7197.1300000000074</v>
      </c>
    </row>
    <row r="65" spans="1:9" x14ac:dyDescent="0.25">
      <c r="A65">
        <v>50</v>
      </c>
      <c r="D65" s="15">
        <f t="shared" si="0"/>
        <v>50</v>
      </c>
      <c r="E65" s="16">
        <f t="shared" si="1"/>
        <v>61452.693239807304</v>
      </c>
      <c r="F65" s="16">
        <f t="shared" si="2"/>
        <v>5209.9468949155807</v>
      </c>
      <c r="G65" s="16">
        <f t="shared" si="3"/>
        <v>1713.0888836934714</v>
      </c>
      <c r="H65" s="16">
        <f t="shared" si="4"/>
        <v>274.09422139095545</v>
      </c>
      <c r="I65" s="16">
        <f t="shared" si="5"/>
        <v>7197.1300000000074</v>
      </c>
    </row>
    <row r="66" spans="1:9" x14ac:dyDescent="0.25">
      <c r="A66">
        <v>51</v>
      </c>
      <c r="D66" s="15">
        <f t="shared" si="0"/>
        <v>51</v>
      </c>
      <c r="E66" s="16">
        <f t="shared" si="1"/>
        <v>56087.440187994245</v>
      </c>
      <c r="F66" s="16">
        <f t="shared" si="2"/>
        <v>5365.253051813057</v>
      </c>
      <c r="G66" s="16">
        <f t="shared" si="3"/>
        <v>1579.2042656784054</v>
      </c>
      <c r="H66" s="16">
        <f t="shared" si="4"/>
        <v>252.67268250854485</v>
      </c>
      <c r="I66" s="16">
        <f t="shared" si="5"/>
        <v>7197.1300000000074</v>
      </c>
    </row>
    <row r="67" spans="1:9" x14ac:dyDescent="0.25">
      <c r="A67">
        <v>52</v>
      </c>
      <c r="D67" s="15">
        <f t="shared" si="0"/>
        <v>52</v>
      </c>
      <c r="E67" s="16">
        <f t="shared" si="1"/>
        <v>50562.251373098319</v>
      </c>
      <c r="F67" s="16">
        <f t="shared" si="2"/>
        <v>5525.188814895926</v>
      </c>
      <c r="G67" s="16">
        <f t="shared" si="3"/>
        <v>1441.3286078483461</v>
      </c>
      <c r="H67" s="16">
        <f t="shared" si="4"/>
        <v>230.61257725573537</v>
      </c>
      <c r="I67" s="16">
        <f t="shared" si="5"/>
        <v>7197.1300000000074</v>
      </c>
    </row>
    <row r="68" spans="1:9" x14ac:dyDescent="0.25">
      <c r="A68">
        <v>53</v>
      </c>
      <c r="D68" s="15">
        <f t="shared" si="0"/>
        <v>53</v>
      </c>
      <c r="E68" s="16">
        <f t="shared" si="1"/>
        <v>44872.3591824709</v>
      </c>
      <c r="F68" s="16">
        <f t="shared" si="2"/>
        <v>5689.89219062742</v>
      </c>
      <c r="G68" s="16">
        <f t="shared" si="3"/>
        <v>1299.3429391142995</v>
      </c>
      <c r="H68" s="16">
        <f t="shared" si="4"/>
        <v>207.89487025828794</v>
      </c>
      <c r="I68" s="16">
        <f t="shared" si="5"/>
        <v>7197.1300000000074</v>
      </c>
    </row>
    <row r="69" spans="1:9" x14ac:dyDescent="0.25">
      <c r="A69">
        <v>54</v>
      </c>
      <c r="D69" s="15">
        <f t="shared" si="0"/>
        <v>54</v>
      </c>
      <c r="E69" s="16">
        <f t="shared" si="1"/>
        <v>39012.853883089971</v>
      </c>
      <c r="F69" s="16">
        <f t="shared" si="2"/>
        <v>5859.5052993809268</v>
      </c>
      <c r="G69" s="16">
        <f t="shared" si="3"/>
        <v>1153.1247419130007</v>
      </c>
      <c r="H69" s="16">
        <f t="shared" si="4"/>
        <v>184.49995870608012</v>
      </c>
      <c r="I69" s="16">
        <f t="shared" si="5"/>
        <v>7197.1300000000074</v>
      </c>
    </row>
    <row r="70" spans="1:9" x14ac:dyDescent="0.25">
      <c r="A70">
        <v>55</v>
      </c>
      <c r="D70" s="15">
        <f t="shared" si="0"/>
        <v>55</v>
      </c>
      <c r="E70" s="16">
        <f t="shared" si="1"/>
        <v>32978.679385016185</v>
      </c>
      <c r="F70" s="16">
        <f t="shared" si="2"/>
        <v>6034.1744980737849</v>
      </c>
      <c r="G70" s="16">
        <f t="shared" si="3"/>
        <v>1002.5478464881226</v>
      </c>
      <c r="H70" s="16">
        <f t="shared" si="4"/>
        <v>160.40765543809962</v>
      </c>
      <c r="I70" s="16">
        <f t="shared" si="5"/>
        <v>7197.1300000000074</v>
      </c>
    </row>
    <row r="71" spans="1:9" x14ac:dyDescent="0.25">
      <c r="A71">
        <v>56</v>
      </c>
      <c r="D71" s="15">
        <f t="shared" si="0"/>
        <v>56</v>
      </c>
      <c r="E71" s="16">
        <f t="shared" si="1"/>
        <v>26764.628878559441</v>
      </c>
      <c r="F71" s="16">
        <f t="shared" si="2"/>
        <v>6214.0505064567433</v>
      </c>
      <c r="G71" s="16">
        <f t="shared" si="3"/>
        <v>847.48232202005522</v>
      </c>
      <c r="H71" s="16">
        <f t="shared" si="4"/>
        <v>135.59717152320883</v>
      </c>
      <c r="I71" s="16">
        <f t="shared" si="5"/>
        <v>7197.1300000000074</v>
      </c>
    </row>
    <row r="72" spans="1:9" x14ac:dyDescent="0.25">
      <c r="A72">
        <v>57</v>
      </c>
      <c r="D72" s="15">
        <f t="shared" si="0"/>
        <v>57</v>
      </c>
      <c r="E72" s="16">
        <f t="shared" si="1"/>
        <v>20365.340341391398</v>
      </c>
      <c r="F72" s="16">
        <f t="shared" si="2"/>
        <v>6399.2885371680441</v>
      </c>
      <c r="G72" s="16">
        <f t="shared" si="3"/>
        <v>687.79436451031347</v>
      </c>
      <c r="H72" s="16">
        <f t="shared" si="4"/>
        <v>110.04709832165015</v>
      </c>
      <c r="I72" s="16">
        <f t="shared" si="5"/>
        <v>7197.1300000000074</v>
      </c>
    </row>
    <row r="73" spans="1:9" x14ac:dyDescent="0.25">
      <c r="A73">
        <v>58</v>
      </c>
      <c r="D73" s="15">
        <f t="shared" si="0"/>
        <v>58</v>
      </c>
      <c r="E73" s="16">
        <f t="shared" si="1"/>
        <v>13775.291911727032</v>
      </c>
      <c r="F73" s="16">
        <f t="shared" si="2"/>
        <v>6590.0484296643663</v>
      </c>
      <c r="G73" s="16">
        <f t="shared" si="3"/>
        <v>523.34618132382855</v>
      </c>
      <c r="H73" s="16">
        <f t="shared" si="4"/>
        <v>83.735389011812572</v>
      </c>
      <c r="I73" s="16">
        <f t="shared" si="5"/>
        <v>7197.1300000000074</v>
      </c>
    </row>
    <row r="74" spans="1:9" x14ac:dyDescent="0.25">
      <c r="A74">
        <v>59</v>
      </c>
      <c r="D74" s="15">
        <f t="shared" si="0"/>
        <v>59</v>
      </c>
      <c r="E74" s="16">
        <f t="shared" si="1"/>
        <v>6988.7971235828436</v>
      </c>
      <c r="F74" s="16">
        <f t="shared" si="2"/>
        <v>6786.4947881441885</v>
      </c>
      <c r="G74" s="16">
        <f t="shared" si="3"/>
        <v>353.99587228949866</v>
      </c>
      <c r="H74" s="16">
        <f t="shared" si="4"/>
        <v>56.639339566319791</v>
      </c>
      <c r="I74" s="16">
        <f t="shared" si="5"/>
        <v>7197.1300000000074</v>
      </c>
    </row>
    <row r="75" spans="1:9" x14ac:dyDescent="0.25">
      <c r="A75">
        <v>60</v>
      </c>
      <c r="D75" s="15">
        <f t="shared" si="0"/>
        <v>60</v>
      </c>
      <c r="E75" s="16">
        <f t="shared" si="1"/>
        <v>2.610249794088304E-10</v>
      </c>
      <c r="F75" s="16">
        <f t="shared" si="2"/>
        <v>6988.7971235825826</v>
      </c>
      <c r="G75" s="16">
        <f t="shared" si="3"/>
        <v>179.59730725640046</v>
      </c>
      <c r="H75" s="16">
        <f t="shared" si="4"/>
        <v>28.735569161024074</v>
      </c>
      <c r="I75" s="16">
        <f t="shared" si="5"/>
        <v>7197.1300000000074</v>
      </c>
    </row>
  </sheetData>
  <mergeCells count="12">
    <mergeCell ref="C7:D7"/>
    <mergeCell ref="H7:I7"/>
    <mergeCell ref="E1:H2"/>
    <mergeCell ref="C4:D4"/>
    <mergeCell ref="C5:D5"/>
    <mergeCell ref="C6:D6"/>
    <mergeCell ref="H6:I6"/>
    <mergeCell ref="C8:D8"/>
    <mergeCell ref="C9:D9"/>
    <mergeCell ref="H9:I10"/>
    <mergeCell ref="C10:D10"/>
    <mergeCell ref="D13:E13"/>
  </mergeCells>
  <dataValidations count="2">
    <dataValidation type="list" allowBlank="1" showInputMessage="1" showErrorMessage="1" sqref="E5" xr:uid="{00000000-0002-0000-0000-000000000000}">
      <formula1>"PENSIONADO"</formula1>
    </dataValidation>
    <dataValidation type="list" allowBlank="1" showInputMessage="1" showErrorMessage="1" sqref="E7" xr:uid="{00000000-0002-0000-0000-000001000000}">
      <formula1>$XFC$2:$XFC$4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PENSIONADOS</vt:lpstr>
      <vt:lpstr>PENSIONADOS!Área_de_impresión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cp:lastPrinted>2024-11-25T21:24:55Z</cp:lastPrinted>
  <dcterms:created xsi:type="dcterms:W3CDTF">2022-04-20T18:00:31Z</dcterms:created>
  <dcterms:modified xsi:type="dcterms:W3CDTF">2026-03-31T16:31:04Z</dcterms:modified>
</cp:coreProperties>
</file>