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nmedicredit\Documents\"/>
    </mc:Choice>
  </mc:AlternateContent>
  <xr:revisionPtr revIDLastSave="0" documentId="8_{A654B11F-7D88-41F4-ADF7-580E9D49A72F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JUB MN-2.6577%" sheetId="9" r:id="rId1"/>
  </sheets>
  <definedNames>
    <definedName name="_xlnm.Print_Area" localSheetId="0">'JUB MN-2.6577%'!$B$1:$K$76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7" i="9" l="1"/>
  <c r="D75" i="9" l="1"/>
  <c r="D74" i="9"/>
  <c r="D73" i="9"/>
  <c r="D72" i="9"/>
  <c r="D71" i="9"/>
  <c r="D70" i="9"/>
  <c r="D69" i="9"/>
  <c r="D68" i="9"/>
  <c r="D67" i="9"/>
  <c r="D66" i="9"/>
  <c r="D65" i="9"/>
  <c r="D64" i="9"/>
  <c r="D63" i="9"/>
  <c r="D62" i="9"/>
  <c r="D61" i="9"/>
  <c r="D60" i="9"/>
  <c r="D59" i="9"/>
  <c r="D58" i="9"/>
  <c r="D57" i="9"/>
  <c r="D56" i="9"/>
  <c r="D55" i="9"/>
  <c r="D54" i="9"/>
  <c r="D53" i="9"/>
  <c r="D52" i="9"/>
  <c r="D51" i="9"/>
  <c r="D50" i="9"/>
  <c r="D49" i="9"/>
  <c r="D48" i="9"/>
  <c r="D47" i="9"/>
  <c r="D46" i="9"/>
  <c r="D45" i="9"/>
  <c r="D44" i="9"/>
  <c r="D43" i="9"/>
  <c r="D42" i="9"/>
  <c r="D41" i="9"/>
  <c r="D40" i="9"/>
  <c r="D39" i="9"/>
  <c r="D38" i="9"/>
  <c r="D37" i="9"/>
  <c r="D36" i="9"/>
  <c r="D35" i="9"/>
  <c r="D34" i="9"/>
  <c r="D33" i="9"/>
  <c r="D32" i="9"/>
  <c r="D31" i="9"/>
  <c r="D30" i="9"/>
  <c r="D29" i="9"/>
  <c r="D28" i="9"/>
  <c r="D27" i="9"/>
  <c r="D26" i="9"/>
  <c r="D25" i="9"/>
  <c r="D24" i="9"/>
  <c r="D23" i="9"/>
  <c r="D22" i="9"/>
  <c r="D21" i="9"/>
  <c r="D20" i="9"/>
  <c r="D19" i="9"/>
  <c r="D18" i="9"/>
  <c r="D17" i="9"/>
  <c r="D16" i="9"/>
  <c r="D15" i="9"/>
  <c r="F15" i="9" s="1"/>
  <c r="J6" i="9"/>
  <c r="E8" i="9" l="1"/>
  <c r="E15" i="9"/>
  <c r="G16" i="9" s="1"/>
  <c r="I69" i="9" l="1"/>
  <c r="E9" i="9"/>
  <c r="I50" i="9"/>
  <c r="I22" i="9"/>
  <c r="I53" i="9"/>
  <c r="I65" i="9"/>
  <c r="I57" i="9"/>
  <c r="H16" i="9"/>
  <c r="I49" i="9"/>
  <c r="I62" i="9"/>
  <c r="I66" i="9"/>
  <c r="I37" i="9"/>
  <c r="I30" i="9"/>
  <c r="I18" i="9"/>
  <c r="I41" i="9"/>
  <c r="I46" i="9"/>
  <c r="I29" i="9"/>
  <c r="I54" i="9"/>
  <c r="I33" i="9"/>
  <c r="I17" i="9"/>
  <c r="I25" i="9"/>
  <c r="I38" i="9"/>
  <c r="I58" i="9"/>
  <c r="I26" i="9"/>
  <c r="I42" i="9"/>
  <c r="I21" i="9"/>
  <c r="I72" i="9"/>
  <c r="I68" i="9"/>
  <c r="I64" i="9"/>
  <c r="I60" i="9"/>
  <c r="I56" i="9"/>
  <c r="I52" i="9"/>
  <c r="I48" i="9"/>
  <c r="I44" i="9"/>
  <c r="I40" i="9"/>
  <c r="I36" i="9"/>
  <c r="I47" i="9"/>
  <c r="I35" i="9"/>
  <c r="I23" i="9"/>
  <c r="I75" i="9"/>
  <c r="I59" i="9"/>
  <c r="I55" i="9"/>
  <c r="I51" i="9"/>
  <c r="I39" i="9"/>
  <c r="I31" i="9"/>
  <c r="I27" i="9"/>
  <c r="I19" i="9"/>
  <c r="I71" i="9"/>
  <c r="I67" i="9"/>
  <c r="I63" i="9"/>
  <c r="I43" i="9"/>
  <c r="I28" i="9"/>
  <c r="I24" i="9"/>
  <c r="I32" i="9"/>
  <c r="I20" i="9"/>
  <c r="I16" i="9"/>
  <c r="I34" i="9"/>
  <c r="I73" i="9"/>
  <c r="I61" i="9"/>
  <c r="I74" i="9"/>
  <c r="I70" i="9"/>
  <c r="I45" i="9"/>
  <c r="I13" i="9" l="1"/>
  <c r="F16" i="9"/>
  <c r="E16" i="9" l="1"/>
  <c r="G17" i="9" l="1"/>
  <c r="H17" i="9" l="1"/>
  <c r="F17" i="9" s="1"/>
  <c r="E17" i="9" l="1"/>
  <c r="G18" i="9" l="1"/>
  <c r="H18" i="9" l="1"/>
  <c r="F18" i="9" s="1"/>
  <c r="E18" i="9" l="1"/>
  <c r="G19" i="9" l="1"/>
  <c r="H19" i="9" l="1"/>
  <c r="F19" i="9" s="1"/>
  <c r="E19" i="9" s="1"/>
  <c r="G20" i="9" l="1"/>
  <c r="H20" i="9" l="1"/>
  <c r="F20" i="9" s="1"/>
  <c r="E20" i="9" s="1"/>
  <c r="G21" i="9" l="1"/>
  <c r="H21" i="9" l="1"/>
  <c r="F21" i="9" s="1"/>
  <c r="E21" i="9" s="1"/>
  <c r="G22" i="9" l="1"/>
  <c r="H22" i="9" l="1"/>
  <c r="F22" i="9" s="1"/>
  <c r="E22" i="9" s="1"/>
  <c r="G23" i="9" l="1"/>
  <c r="H23" i="9" l="1"/>
  <c r="F23" i="9" s="1"/>
  <c r="E23" i="9" s="1"/>
  <c r="G24" i="9" l="1"/>
  <c r="H24" i="9" l="1"/>
  <c r="F24" i="9" s="1"/>
  <c r="E24" i="9" s="1"/>
  <c r="G25" i="9" l="1"/>
  <c r="H25" i="9" l="1"/>
  <c r="F25" i="9" s="1"/>
  <c r="E25" i="9" s="1"/>
  <c r="G26" i="9" l="1"/>
  <c r="H26" i="9" l="1"/>
  <c r="F26" i="9" s="1"/>
  <c r="E26" i="9" s="1"/>
  <c r="G27" i="9" l="1"/>
  <c r="H27" i="9" l="1"/>
  <c r="F27" i="9" s="1"/>
  <c r="E27" i="9" s="1"/>
  <c r="G28" i="9" l="1"/>
  <c r="H28" i="9" l="1"/>
  <c r="F28" i="9" s="1"/>
  <c r="E28" i="9" s="1"/>
  <c r="G29" i="9" l="1"/>
  <c r="H29" i="9" l="1"/>
  <c r="F29" i="9" s="1"/>
  <c r="E29" i="9" s="1"/>
  <c r="G30" i="9" l="1"/>
  <c r="H30" i="9" l="1"/>
  <c r="F30" i="9" s="1"/>
  <c r="E30" i="9" s="1"/>
  <c r="G31" i="9" l="1"/>
  <c r="H31" i="9" l="1"/>
  <c r="F31" i="9" s="1"/>
  <c r="E31" i="9" s="1"/>
  <c r="G32" i="9" l="1"/>
  <c r="H32" i="9" l="1"/>
  <c r="F32" i="9" s="1"/>
  <c r="E32" i="9" s="1"/>
  <c r="G33" i="9" l="1"/>
  <c r="H33" i="9" l="1"/>
  <c r="F33" i="9" s="1"/>
  <c r="E33" i="9" s="1"/>
  <c r="G34" i="9" l="1"/>
  <c r="H34" i="9" l="1"/>
  <c r="F34" i="9" s="1"/>
  <c r="E34" i="9" s="1"/>
  <c r="G35" i="9" l="1"/>
  <c r="H35" i="9" l="1"/>
  <c r="F35" i="9" s="1"/>
  <c r="E35" i="9" s="1"/>
  <c r="G36" i="9" l="1"/>
  <c r="H36" i="9" l="1"/>
  <c r="F36" i="9" s="1"/>
  <c r="E36" i="9" s="1"/>
  <c r="G37" i="9" l="1"/>
  <c r="H37" i="9" l="1"/>
  <c r="F37" i="9" s="1"/>
  <c r="E37" i="9" s="1"/>
  <c r="G38" i="9" l="1"/>
  <c r="H38" i="9" l="1"/>
  <c r="F38" i="9" s="1"/>
  <c r="E38" i="9" s="1"/>
  <c r="G39" i="9" l="1"/>
  <c r="H39" i="9" l="1"/>
  <c r="F39" i="9" s="1"/>
  <c r="E39" i="9" s="1"/>
  <c r="G40" i="9" l="1"/>
  <c r="H40" i="9" l="1"/>
  <c r="F40" i="9" s="1"/>
  <c r="E40" i="9" s="1"/>
  <c r="G41" i="9" l="1"/>
  <c r="H41" i="9" l="1"/>
  <c r="F41" i="9" s="1"/>
  <c r="E41" i="9" s="1"/>
  <c r="G42" i="9" l="1"/>
  <c r="H42" i="9" l="1"/>
  <c r="F42" i="9" s="1"/>
  <c r="E42" i="9" s="1"/>
  <c r="G43" i="9" l="1"/>
  <c r="H43" i="9" l="1"/>
  <c r="F43" i="9" s="1"/>
  <c r="E43" i="9" s="1"/>
  <c r="G44" i="9" l="1"/>
  <c r="H44" i="9" l="1"/>
  <c r="F44" i="9" s="1"/>
  <c r="E44" i="9" s="1"/>
  <c r="G45" i="9" l="1"/>
  <c r="H45" i="9" l="1"/>
  <c r="F45" i="9" s="1"/>
  <c r="E45" i="9" s="1"/>
  <c r="G46" i="9" l="1"/>
  <c r="H46" i="9" l="1"/>
  <c r="F46" i="9" s="1"/>
  <c r="E46" i="9" s="1"/>
  <c r="G47" i="9" l="1"/>
  <c r="H47" i="9" l="1"/>
  <c r="F47" i="9" s="1"/>
  <c r="E47" i="9" s="1"/>
  <c r="G48" i="9" l="1"/>
  <c r="H48" i="9" l="1"/>
  <c r="F48" i="9" s="1"/>
  <c r="E48" i="9" s="1"/>
  <c r="G49" i="9" l="1"/>
  <c r="H49" i="9" l="1"/>
  <c r="F49" i="9" s="1"/>
  <c r="E49" i="9" s="1"/>
  <c r="G50" i="9" l="1"/>
  <c r="H50" i="9" l="1"/>
  <c r="F50" i="9" s="1"/>
  <c r="E50" i="9" s="1"/>
  <c r="G51" i="9" l="1"/>
  <c r="H51" i="9" l="1"/>
  <c r="F51" i="9" s="1"/>
  <c r="E51" i="9" s="1"/>
  <c r="G52" i="9" l="1"/>
  <c r="H52" i="9" l="1"/>
  <c r="F52" i="9" s="1"/>
  <c r="E52" i="9" s="1"/>
  <c r="G53" i="9" l="1"/>
  <c r="H53" i="9" l="1"/>
  <c r="F53" i="9" s="1"/>
  <c r="E53" i="9" s="1"/>
  <c r="G54" i="9" l="1"/>
  <c r="H54" i="9" l="1"/>
  <c r="F54" i="9" s="1"/>
  <c r="E54" i="9" s="1"/>
  <c r="G55" i="9" l="1"/>
  <c r="H55" i="9" l="1"/>
  <c r="F55" i="9" s="1"/>
  <c r="E55" i="9" s="1"/>
  <c r="G56" i="9" l="1"/>
  <c r="H56" i="9" l="1"/>
  <c r="F56" i="9" s="1"/>
  <c r="E56" i="9" s="1"/>
  <c r="G57" i="9" l="1"/>
  <c r="H57" i="9" l="1"/>
  <c r="F57" i="9" s="1"/>
  <c r="E57" i="9" s="1"/>
  <c r="G58" i="9" l="1"/>
  <c r="H58" i="9" l="1"/>
  <c r="F58" i="9" s="1"/>
  <c r="E58" i="9" s="1"/>
  <c r="G59" i="9" l="1"/>
  <c r="H59" i="9" l="1"/>
  <c r="F59" i="9" s="1"/>
  <c r="E59" i="9" s="1"/>
  <c r="G60" i="9" l="1"/>
  <c r="H60" i="9" l="1"/>
  <c r="F60" i="9" s="1"/>
  <c r="E60" i="9" s="1"/>
  <c r="G61" i="9" l="1"/>
  <c r="H61" i="9" l="1"/>
  <c r="F61" i="9" s="1"/>
  <c r="E61" i="9" s="1"/>
  <c r="G62" i="9" l="1"/>
  <c r="H62" i="9" l="1"/>
  <c r="F62" i="9" s="1"/>
  <c r="E62" i="9" s="1"/>
  <c r="G63" i="9" l="1"/>
  <c r="H63" i="9" l="1"/>
  <c r="F63" i="9" s="1"/>
  <c r="E63" i="9" s="1"/>
  <c r="G64" i="9" l="1"/>
  <c r="H64" i="9" l="1"/>
  <c r="F64" i="9" s="1"/>
  <c r="E64" i="9" s="1"/>
  <c r="G65" i="9" l="1"/>
  <c r="H65" i="9" l="1"/>
  <c r="F65" i="9" s="1"/>
  <c r="E65" i="9" s="1"/>
  <c r="G66" i="9" l="1"/>
  <c r="H66" i="9" l="1"/>
  <c r="F66" i="9" s="1"/>
  <c r="E66" i="9" s="1"/>
  <c r="G67" i="9" l="1"/>
  <c r="H67" i="9" l="1"/>
  <c r="F67" i="9" s="1"/>
  <c r="E67" i="9" s="1"/>
  <c r="G68" i="9" l="1"/>
  <c r="H68" i="9" l="1"/>
  <c r="F68" i="9" s="1"/>
  <c r="E68" i="9" s="1"/>
  <c r="G69" i="9" l="1"/>
  <c r="H69" i="9" l="1"/>
  <c r="F69" i="9" s="1"/>
  <c r="E69" i="9" s="1"/>
  <c r="G70" i="9" l="1"/>
  <c r="H70" i="9" l="1"/>
  <c r="F70" i="9" s="1"/>
  <c r="E70" i="9" s="1"/>
  <c r="G71" i="9" l="1"/>
  <c r="H71" i="9" l="1"/>
  <c r="F71" i="9" s="1"/>
  <c r="E71" i="9" s="1"/>
  <c r="G72" i="9" l="1"/>
  <c r="H72" i="9" l="1"/>
  <c r="F72" i="9" s="1"/>
  <c r="E72" i="9" s="1"/>
  <c r="G73" i="9" l="1"/>
  <c r="H73" i="9" l="1"/>
  <c r="F73" i="9" s="1"/>
  <c r="E73" i="9" s="1"/>
  <c r="G74" i="9" l="1"/>
  <c r="H74" i="9" l="1"/>
  <c r="F74" i="9" s="1"/>
  <c r="E74" i="9" s="1"/>
  <c r="G75" i="9" l="1"/>
  <c r="H75" i="9" l="1"/>
  <c r="H13" i="9" s="1"/>
  <c r="G13" i="9"/>
  <c r="F75" i="9" l="1"/>
  <c r="F13" i="9" s="1"/>
  <c r="J9" i="9" s="1"/>
  <c r="E75" i="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lenovo</author>
  </authors>
  <commentList>
    <comment ref="E7" authorId="0" shapeId="0" xr:uid="{00000000-0006-0000-0000-000001000000}">
      <text>
        <r>
          <rPr>
            <sz val="9"/>
            <color indexed="81"/>
            <rFont val="Tahoma"/>
            <family val="2"/>
          </rPr>
          <t>Selecciona el plazo y se calcularan por automatico los demas campos.</t>
        </r>
      </text>
    </comment>
  </commentList>
</comments>
</file>

<file path=xl/sharedStrings.xml><?xml version="1.0" encoding="utf-8"?>
<sst xmlns="http://schemas.openxmlformats.org/spreadsheetml/2006/main" count="26" uniqueCount="25">
  <si>
    <t># PAGO</t>
  </si>
  <si>
    <t>CAPITAL</t>
  </si>
  <si>
    <t>INTERES</t>
  </si>
  <si>
    <t>IVA</t>
  </si>
  <si>
    <t>DESCUENTO</t>
  </si>
  <si>
    <t>SALDO INSOLUTO</t>
  </si>
  <si>
    <t>Totales</t>
  </si>
  <si>
    <t>NOMINA</t>
  </si>
  <si>
    <t>MESES</t>
  </si>
  <si>
    <t>Nombre:</t>
  </si>
  <si>
    <t>Dependencia:</t>
  </si>
  <si>
    <t>Plazo:</t>
  </si>
  <si>
    <t>Descuento:</t>
  </si>
  <si>
    <t>Pagare:</t>
  </si>
  <si>
    <t>Tipo de Prestamo:</t>
  </si>
  <si>
    <t>TABLA DE AMORTIZACION</t>
  </si>
  <si>
    <t>*Tabla de amortizacion para fines informativos</t>
  </si>
  <si>
    <t>Tasa insoluta con IVA</t>
  </si>
  <si>
    <t>Tasa Insoluta Mensual</t>
  </si>
  <si>
    <t>Monto:</t>
  </si>
  <si>
    <t>Tasa Global Mensual con fines de calculo general</t>
  </si>
  <si>
    <t>-</t>
  </si>
  <si>
    <t>PLAZO</t>
  </si>
  <si>
    <t>TASA INS.C/IVA</t>
  </si>
  <si>
    <t>IMSS JUBILADO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</si>
</sst>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44" fontId="0" fillId="2" borderId="0" xfId="0" applyNumberForma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44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0" fontId="0" fillId="2" borderId="0" xfId="0" applyNumberFormat="1" applyFill="1" applyAlignment="1">
      <alignment horizontal="center"/>
    </xf>
    <xf numFmtId="164" fontId="1" fillId="2" borderId="0" xfId="0" applyNumberFormat="1" applyFont="1" applyFill="1"/>
    <xf numFmtId="10" fontId="1" fillId="2" borderId="0" xfId="1" applyNumberFormat="1" applyFont="1" applyFill="1"/>
    <xf numFmtId="10" fontId="0" fillId="0" borderId="0" xfId="1" applyNumberFormat="1" applyFont="1"/>
    <xf numFmtId="44" fontId="0" fillId="0" borderId="0" xfId="0" applyNumberFormat="1"/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1" applyNumberFormat="1" applyFont="1"/>
    <xf numFmtId="0" fontId="0" fillId="0" borderId="0" xfId="0" applyAlignment="1">
      <alignment wrapText="1"/>
    </xf>
    <xf numFmtId="0" fontId="5" fillId="0" borderId="0" xfId="0" applyFont="1"/>
    <xf numFmtId="0" fontId="6" fillId="0" borderId="0" xfId="0" applyFont="1"/>
    <xf numFmtId="0" fontId="0" fillId="2" borderId="0" xfId="0" applyFill="1" applyAlignment="1">
      <alignment vertical="center"/>
    </xf>
    <xf numFmtId="44" fontId="0" fillId="2" borderId="0" xfId="0" applyNumberFormat="1" applyFill="1" applyAlignment="1" applyProtection="1">
      <alignment horizontal="center"/>
      <protection locked="0"/>
    </xf>
    <xf numFmtId="10" fontId="0" fillId="0" borderId="0" xfId="0" applyNumberFormat="1"/>
    <xf numFmtId="0" fontId="0" fillId="2" borderId="0" xfId="0" applyFill="1" applyAlignment="1">
      <alignment horizontal="left"/>
    </xf>
    <xf numFmtId="0" fontId="4" fillId="2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E3E3E"/>
      <color rgb="FFDE211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75"/>
  <sheetViews>
    <sheetView showGridLines="0" tabSelected="1" topLeftCell="B1" zoomScaleNormal="100" workbookViewId="0">
      <selection activeCell="E7" sqref="E7"/>
    </sheetView>
  </sheetViews>
  <sheetFormatPr baseColWidth="10" defaultRowHeight="15" x14ac:dyDescent="0.25"/>
  <cols>
    <col min="1" max="1" width="0" hidden="1" customWidth="1"/>
    <col min="2" max="2" width="4.5703125" customWidth="1"/>
    <col min="4" max="9" width="14.28515625" customWidth="1"/>
    <col min="11" max="11" width="12.5703125" bestFit="1" customWidth="1"/>
    <col min="12" max="13" width="12.28515625" bestFit="1" customWidth="1"/>
    <col min="16384" max="16384" width="13.5703125" bestFit="1" customWidth="1"/>
  </cols>
  <sheetData>
    <row r="1" spans="1:14 16383:16384" x14ac:dyDescent="0.25">
      <c r="E1" s="27" t="s">
        <v>15</v>
      </c>
      <c r="F1" s="27"/>
      <c r="G1" s="27"/>
      <c r="H1" s="27"/>
      <c r="XFC1" t="s">
        <v>22</v>
      </c>
      <c r="XFD1" t="s">
        <v>23</v>
      </c>
    </row>
    <row r="2" spans="1:14 16383:16384" x14ac:dyDescent="0.25">
      <c r="E2" s="27"/>
      <c r="F2" s="27"/>
      <c r="G2" s="27"/>
      <c r="H2" s="27"/>
      <c r="XFC2" s="14">
        <v>36</v>
      </c>
      <c r="XFD2" s="22">
        <v>3.0829453922564014E-2</v>
      </c>
    </row>
    <row r="3" spans="1:14 16383:16384" x14ac:dyDescent="0.25">
      <c r="XFC3" s="14">
        <v>48</v>
      </c>
      <c r="XFD3" s="22">
        <v>3.0829436912861729E-2</v>
      </c>
    </row>
    <row r="4" spans="1:14 16383:16384" x14ac:dyDescent="0.25">
      <c r="C4" s="23" t="s">
        <v>9</v>
      </c>
      <c r="D4" s="23"/>
      <c r="E4" s="5"/>
      <c r="F4" s="1"/>
      <c r="G4" s="1"/>
      <c r="H4" s="10"/>
      <c r="I4" s="10"/>
      <c r="J4" s="1"/>
      <c r="XFC4" s="14">
        <v>60</v>
      </c>
      <c r="XFD4" s="22">
        <v>3.0829454883708512E-2</v>
      </c>
    </row>
    <row r="5" spans="1:14 16383:16384" x14ac:dyDescent="0.25">
      <c r="C5" s="23" t="s">
        <v>10</v>
      </c>
      <c r="D5" s="23"/>
      <c r="E5" s="20" t="s">
        <v>24</v>
      </c>
      <c r="F5" s="1"/>
      <c r="G5" s="1"/>
      <c r="H5" s="1"/>
      <c r="I5" s="1"/>
      <c r="J5" s="1"/>
      <c r="XFC5" s="14"/>
      <c r="XFD5" s="22"/>
    </row>
    <row r="6" spans="1:14 16383:16384" x14ac:dyDescent="0.25">
      <c r="C6" s="23" t="s">
        <v>19</v>
      </c>
      <c r="D6" s="23"/>
      <c r="E6" s="21">
        <v>100000</v>
      </c>
      <c r="F6" s="1"/>
      <c r="G6" s="1"/>
      <c r="H6" s="26" t="s">
        <v>18</v>
      </c>
      <c r="I6" s="26"/>
      <c r="J6" s="9">
        <f>J7/1.16</f>
        <v>2.6577100786949769E-2</v>
      </c>
    </row>
    <row r="7" spans="1:14 16383:16384" x14ac:dyDescent="0.25">
      <c r="C7" s="23" t="s">
        <v>11</v>
      </c>
      <c r="D7" s="23"/>
      <c r="E7" s="2">
        <v>48</v>
      </c>
      <c r="F7" s="1" t="s">
        <v>8</v>
      </c>
      <c r="G7" s="1"/>
      <c r="H7" s="26" t="s">
        <v>17</v>
      </c>
      <c r="I7" s="26"/>
      <c r="J7" s="9">
        <f>VLOOKUP(E7,$XFC$1:$XFD$5,2,0)</f>
        <v>3.0829436912861729E-2</v>
      </c>
    </row>
    <row r="8" spans="1:14 16383:16384" x14ac:dyDescent="0.25">
      <c r="C8" s="23" t="s">
        <v>12</v>
      </c>
      <c r="D8" s="23"/>
      <c r="E8" s="3">
        <f>-PMT(J7,E7,E6,0,0)</f>
        <v>4018.5760000000041</v>
      </c>
      <c r="F8" s="1"/>
      <c r="G8" s="1"/>
      <c r="H8" s="1"/>
      <c r="I8" s="1"/>
      <c r="J8" s="1"/>
    </row>
    <row r="9" spans="1:14 16383:16384" ht="15" customHeight="1" x14ac:dyDescent="0.25">
      <c r="C9" s="23" t="s">
        <v>13</v>
      </c>
      <c r="D9" s="23"/>
      <c r="E9" s="3">
        <f>E7*E8</f>
        <v>192891.64800000019</v>
      </c>
      <c r="F9" s="1"/>
      <c r="G9" s="1"/>
      <c r="H9" s="24" t="s">
        <v>20</v>
      </c>
      <c r="I9" s="24"/>
      <c r="J9" s="11">
        <f>+((G13+H13)/F13)/E7</f>
        <v>1.935242666666671E-2</v>
      </c>
      <c r="K9" s="16"/>
    </row>
    <row r="10" spans="1:14 16383:16384" x14ac:dyDescent="0.25">
      <c r="C10" s="23" t="s">
        <v>14</v>
      </c>
      <c r="D10" s="23"/>
      <c r="E10" s="4" t="s">
        <v>7</v>
      </c>
      <c r="F10" s="1"/>
      <c r="G10" s="1"/>
      <c r="H10" s="24"/>
      <c r="I10" s="24"/>
      <c r="J10" s="1"/>
    </row>
    <row r="11" spans="1:14 16383:16384" x14ac:dyDescent="0.25">
      <c r="H11" s="18" t="s">
        <v>16</v>
      </c>
    </row>
    <row r="12" spans="1:14 16383:16384" x14ac:dyDescent="0.25">
      <c r="H12" s="19" t="s">
        <v>16</v>
      </c>
      <c r="I12" s="19"/>
      <c r="J12" s="19"/>
    </row>
    <row r="13" spans="1:14 16383:16384" x14ac:dyDescent="0.25">
      <c r="D13" s="25" t="s">
        <v>6</v>
      </c>
      <c r="E13" s="25"/>
      <c r="F13" s="6">
        <f>SUM(F15:F175)</f>
        <v>99999.999999999985</v>
      </c>
      <c r="G13" s="6">
        <f>SUM(G15:G175)</f>
        <v>80079.006896551888</v>
      </c>
      <c r="H13" s="6">
        <f>SUM(H15:H175)</f>
        <v>12812.641103448304</v>
      </c>
      <c r="I13" s="6">
        <f>SUM(I15:I175)</f>
        <v>192891.64800000007</v>
      </c>
      <c r="M13" s="13"/>
    </row>
    <row r="14" spans="1:14 16383:16384" ht="30" x14ac:dyDescent="0.25">
      <c r="D14" s="7" t="s">
        <v>0</v>
      </c>
      <c r="E14" s="8" t="s">
        <v>5</v>
      </c>
      <c r="F14" s="7" t="s">
        <v>1</v>
      </c>
      <c r="G14" s="7" t="s">
        <v>2</v>
      </c>
      <c r="H14" s="7" t="s">
        <v>3</v>
      </c>
      <c r="I14" s="7" t="s">
        <v>4</v>
      </c>
      <c r="L14" s="17"/>
      <c r="M14" s="17"/>
      <c r="N14" s="17"/>
    </row>
    <row r="15" spans="1:14 16383:16384" x14ac:dyDescent="0.25">
      <c r="A15">
        <v>0</v>
      </c>
      <c r="D15" s="14">
        <f>IF(A15&lt;=$E$7,A15,"")</f>
        <v>0</v>
      </c>
      <c r="E15" s="15">
        <f>IF(D15&lt;=$E$7,IF(D15=0,$E$6,E14-F15),"")</f>
        <v>100000</v>
      </c>
      <c r="F15" s="15">
        <f>IF(D15&lt;=$E$7,IF(D15=0,0,I15-SUM(G15:H15)),"")</f>
        <v>0</v>
      </c>
      <c r="G15" s="15" t="s">
        <v>21</v>
      </c>
      <c r="H15" s="15">
        <v>0</v>
      </c>
      <c r="I15" s="15">
        <v>0</v>
      </c>
      <c r="L15" s="13"/>
      <c r="M15" s="13"/>
      <c r="N15" s="12"/>
    </row>
    <row r="16" spans="1:14 16383:16384" x14ac:dyDescent="0.25">
      <c r="A16">
        <v>1</v>
      </c>
      <c r="D16" s="14">
        <f t="shared" ref="D16:D75" si="0">IF(A16&lt;=$E$7,A16,"")</f>
        <v>1</v>
      </c>
      <c r="E16" s="15">
        <f>IF(D16&lt;=$E$7,IF(D16=0,$E$6,E15-F16),"")</f>
        <v>99064.36769128617</v>
      </c>
      <c r="F16" s="15">
        <f>IF(D16&lt;=$E$7,IF(D16=0,0,I16-SUM(G16:H16)),"")</f>
        <v>935.63230871383121</v>
      </c>
      <c r="G16" s="15">
        <f>IF(D16&lt;=$E$7,IFERROR(E15*$J$6,""),"")</f>
        <v>2657.7100786949768</v>
      </c>
      <c r="H16" s="15">
        <f>IFERROR(G16*16%,"")</f>
        <v>425.23361259119628</v>
      </c>
      <c r="I16" s="15">
        <f>IF(D16&lt;=$E$7,$E$8,"")</f>
        <v>4018.5760000000041</v>
      </c>
    </row>
    <row r="17" spans="1:9" x14ac:dyDescent="0.25">
      <c r="A17">
        <v>2</v>
      </c>
      <c r="D17" s="14">
        <f t="shared" si="0"/>
        <v>2</v>
      </c>
      <c r="E17" s="15">
        <f t="shared" ref="E17:E75" si="1">IF(D17&lt;=$E$7,IF(D17=0,$E$6,E16-F17),"")</f>
        <v>98099.890365337211</v>
      </c>
      <c r="F17" s="15">
        <f t="shared" ref="F17:F75" si="2">IF(D17&lt;=$E$7,IF(D17=0,0,I17-SUM(G17:H17)),"")</f>
        <v>964.47732594895933</v>
      </c>
      <c r="G17" s="15">
        <f t="shared" ref="G17:G75" si="3">IF(D17&lt;=$E$7,IFERROR(E16*$J$6,""),"")</f>
        <v>2632.8436845267629</v>
      </c>
      <c r="H17" s="15">
        <f t="shared" ref="H17:H75" si="4">IFERROR(G17*16%,"")</f>
        <v>421.25498952428205</v>
      </c>
      <c r="I17" s="15">
        <f t="shared" ref="I17:I75" si="5">IF(D17&lt;=$E$7,$E$8,"")</f>
        <v>4018.5760000000041</v>
      </c>
    </row>
    <row r="18" spans="1:9" x14ac:dyDescent="0.25">
      <c r="A18">
        <v>3</v>
      </c>
      <c r="D18" s="14">
        <f t="shared" si="0"/>
        <v>3</v>
      </c>
      <c r="E18" s="15">
        <f t="shared" si="1"/>
        <v>97105.678746514022</v>
      </c>
      <c r="F18" s="15">
        <f t="shared" si="2"/>
        <v>994.21161882318802</v>
      </c>
      <c r="G18" s="15">
        <f t="shared" si="3"/>
        <v>2607.2106734282897</v>
      </c>
      <c r="H18" s="15">
        <f t="shared" si="4"/>
        <v>417.15370774852636</v>
      </c>
      <c r="I18" s="15">
        <f t="shared" si="5"/>
        <v>4018.5760000000041</v>
      </c>
    </row>
    <row r="19" spans="1:9" x14ac:dyDescent="0.25">
      <c r="A19">
        <v>4</v>
      </c>
      <c r="D19" s="14">
        <f t="shared" si="0"/>
        <v>4</v>
      </c>
      <c r="E19" s="15">
        <f t="shared" si="1"/>
        <v>96080.816143310294</v>
      </c>
      <c r="F19" s="15">
        <f t="shared" si="2"/>
        <v>1024.8626032037319</v>
      </c>
      <c r="G19" s="15">
        <f t="shared" si="3"/>
        <v>2580.7874110312691</v>
      </c>
      <c r="H19" s="15">
        <f t="shared" si="4"/>
        <v>412.92598576500308</v>
      </c>
      <c r="I19" s="15">
        <f t="shared" si="5"/>
        <v>4018.5760000000041</v>
      </c>
    </row>
    <row r="20" spans="1:9" x14ac:dyDescent="0.25">
      <c r="A20">
        <v>5</v>
      </c>
      <c r="D20" s="14">
        <f t="shared" si="0"/>
        <v>5</v>
      </c>
      <c r="E20" s="15">
        <f t="shared" si="1"/>
        <v>95024.357603136741</v>
      </c>
      <c r="F20" s="15">
        <f t="shared" si="2"/>
        <v>1056.4585401735521</v>
      </c>
      <c r="G20" s="15">
        <f t="shared" si="3"/>
        <v>2553.5495343331481</v>
      </c>
      <c r="H20" s="15">
        <f t="shared" si="4"/>
        <v>408.56792549330373</v>
      </c>
      <c r="I20" s="15">
        <f t="shared" si="5"/>
        <v>4018.5760000000041</v>
      </c>
    </row>
    <row r="21" spans="1:9" x14ac:dyDescent="0.25">
      <c r="A21">
        <v>6</v>
      </c>
      <c r="D21" s="14">
        <f t="shared" si="0"/>
        <v>6</v>
      </c>
      <c r="E21" s="15">
        <f t="shared" si="1"/>
        <v>93935.329041047851</v>
      </c>
      <c r="F21" s="15">
        <f t="shared" si="2"/>
        <v>1089.0285620888867</v>
      </c>
      <c r="G21" s="15">
        <f t="shared" si="3"/>
        <v>2525.4719292337218</v>
      </c>
      <c r="H21" s="15">
        <f t="shared" si="4"/>
        <v>404.07550867739548</v>
      </c>
      <c r="I21" s="15">
        <f t="shared" si="5"/>
        <v>4018.5760000000041</v>
      </c>
    </row>
    <row r="22" spans="1:9" x14ac:dyDescent="0.25">
      <c r="A22">
        <v>7</v>
      </c>
      <c r="D22" s="14">
        <f t="shared" si="0"/>
        <v>7</v>
      </c>
      <c r="E22" s="15">
        <f t="shared" si="1"/>
        <v>92812.726341607748</v>
      </c>
      <c r="F22" s="15">
        <f t="shared" si="2"/>
        <v>1122.6026994401109</v>
      </c>
      <c r="G22" s="15">
        <f t="shared" si="3"/>
        <v>2496.5287073792183</v>
      </c>
      <c r="H22" s="15">
        <f t="shared" si="4"/>
        <v>399.44459318067493</v>
      </c>
      <c r="I22" s="15">
        <f t="shared" si="5"/>
        <v>4018.5760000000041</v>
      </c>
    </row>
    <row r="23" spans="1:9" x14ac:dyDescent="0.25">
      <c r="A23">
        <v>8</v>
      </c>
      <c r="D23" s="14">
        <f t="shared" si="0"/>
        <v>8</v>
      </c>
      <c r="E23" s="15">
        <f t="shared" si="1"/>
        <v>91655.514433067045</v>
      </c>
      <c r="F23" s="15">
        <f t="shared" si="2"/>
        <v>1157.211908540708</v>
      </c>
      <c r="G23" s="15">
        <f t="shared" si="3"/>
        <v>2466.6931822924967</v>
      </c>
      <c r="H23" s="15">
        <f t="shared" si="4"/>
        <v>394.67090916679945</v>
      </c>
      <c r="I23" s="15">
        <f t="shared" si="5"/>
        <v>4018.5760000000041</v>
      </c>
    </row>
    <row r="24" spans="1:9" x14ac:dyDescent="0.25">
      <c r="A24">
        <v>9</v>
      </c>
      <c r="D24" s="14">
        <f t="shared" si="0"/>
        <v>9</v>
      </c>
      <c r="E24" s="15">
        <f t="shared" si="1"/>
        <v>90462.62633299717</v>
      </c>
      <c r="F24" s="15">
        <f t="shared" si="2"/>
        <v>1192.8881000698757</v>
      </c>
      <c r="G24" s="15">
        <f t="shared" si="3"/>
        <v>2435.9378447673521</v>
      </c>
      <c r="H24" s="15">
        <f t="shared" si="4"/>
        <v>389.75005516277633</v>
      </c>
      <c r="I24" s="15">
        <f t="shared" si="5"/>
        <v>4018.5760000000041</v>
      </c>
    </row>
    <row r="25" spans="1:9" x14ac:dyDescent="0.25">
      <c r="A25">
        <v>10</v>
      </c>
      <c r="D25" s="14">
        <f t="shared" si="0"/>
        <v>10</v>
      </c>
      <c r="E25" s="15">
        <f t="shared" si="1"/>
        <v>89232.962164502082</v>
      </c>
      <c r="F25" s="15">
        <f t="shared" si="2"/>
        <v>1229.6641684950832</v>
      </c>
      <c r="G25" s="15">
        <f t="shared" si="3"/>
        <v>2404.2343375042419</v>
      </c>
      <c r="H25" s="15">
        <f t="shared" si="4"/>
        <v>384.67749400067873</v>
      </c>
      <c r="I25" s="15">
        <f t="shared" si="5"/>
        <v>4018.5760000000041</v>
      </c>
    </row>
    <row r="26" spans="1:9" x14ac:dyDescent="0.25">
      <c r="A26">
        <v>11</v>
      </c>
      <c r="D26" s="14">
        <f t="shared" si="0"/>
        <v>11</v>
      </c>
      <c r="E26" s="15">
        <f t="shared" si="1"/>
        <v>87965.388142100375</v>
      </c>
      <c r="F26" s="15">
        <f t="shared" si="2"/>
        <v>1267.5740224017095</v>
      </c>
      <c r="G26" s="15">
        <f t="shared" si="3"/>
        <v>2371.5534289640473</v>
      </c>
      <c r="H26" s="15">
        <f t="shared" si="4"/>
        <v>379.44854863424757</v>
      </c>
      <c r="I26" s="15">
        <f t="shared" si="5"/>
        <v>4018.5760000000041</v>
      </c>
    </row>
    <row r="27" spans="1:9" x14ac:dyDescent="0.25">
      <c r="A27">
        <v>12</v>
      </c>
      <c r="D27" s="14">
        <f t="shared" si="0"/>
        <v>12</v>
      </c>
      <c r="E27" s="15">
        <f t="shared" si="1"/>
        <v>86658.735526342643</v>
      </c>
      <c r="F27" s="15">
        <f t="shared" si="2"/>
        <v>1306.652615757725</v>
      </c>
      <c r="G27" s="15">
        <f t="shared" si="3"/>
        <v>2337.8649864157578</v>
      </c>
      <c r="H27" s="15">
        <f t="shared" si="4"/>
        <v>374.05839782652123</v>
      </c>
      <c r="I27" s="15">
        <f t="shared" si="5"/>
        <v>4018.5760000000041</v>
      </c>
    </row>
    <row r="28" spans="1:9" x14ac:dyDescent="0.25">
      <c r="A28">
        <v>13</v>
      </c>
      <c r="D28" s="14">
        <f t="shared" si="0"/>
        <v>13</v>
      </c>
      <c r="E28" s="15">
        <f t="shared" si="1"/>
        <v>85311.799546200389</v>
      </c>
      <c r="F28" s="15">
        <f t="shared" si="2"/>
        <v>1346.9359801422538</v>
      </c>
      <c r="G28" s="15">
        <f t="shared" si="3"/>
        <v>2303.1379481532331</v>
      </c>
      <c r="H28" s="15">
        <f t="shared" si="4"/>
        <v>368.50207170451728</v>
      </c>
      <c r="I28" s="15">
        <f t="shared" si="5"/>
        <v>4018.5760000000041</v>
      </c>
    </row>
    <row r="29" spans="1:9" x14ac:dyDescent="0.25">
      <c r="A29">
        <v>14</v>
      </c>
      <c r="D29" s="14">
        <f t="shared" si="0"/>
        <v>14</v>
      </c>
      <c r="E29" s="15">
        <f t="shared" si="1"/>
        <v>83923.33828823267</v>
      </c>
      <c r="F29" s="15">
        <f t="shared" si="2"/>
        <v>1388.4612579677132</v>
      </c>
      <c r="G29" s="15">
        <f t="shared" si="3"/>
        <v>2267.3402948554231</v>
      </c>
      <c r="H29" s="15">
        <f t="shared" si="4"/>
        <v>362.77444717686768</v>
      </c>
      <c r="I29" s="15">
        <f t="shared" si="5"/>
        <v>4018.5760000000041</v>
      </c>
    </row>
    <row r="30" spans="1:9" x14ac:dyDescent="0.25">
      <c r="A30">
        <v>15</v>
      </c>
      <c r="D30" s="14">
        <f t="shared" si="0"/>
        <v>15</v>
      </c>
      <c r="E30" s="15">
        <f t="shared" si="1"/>
        <v>82492.071551506495</v>
      </c>
      <c r="F30" s="15">
        <f t="shared" si="2"/>
        <v>1431.2667367261815</v>
      </c>
      <c r="G30" s="15">
        <f t="shared" si="3"/>
        <v>2230.4390200636403</v>
      </c>
      <c r="H30" s="15">
        <f t="shared" si="4"/>
        <v>356.87024321018248</v>
      </c>
      <c r="I30" s="15">
        <f t="shared" si="5"/>
        <v>4018.5760000000041</v>
      </c>
    </row>
    <row r="31" spans="1:9" x14ac:dyDescent="0.25">
      <c r="A31">
        <v>16</v>
      </c>
      <c r="D31" s="14">
        <f t="shared" si="0"/>
        <v>16</v>
      </c>
      <c r="E31" s="15">
        <f t="shared" si="1"/>
        <v>81016.679667214936</v>
      </c>
      <c r="F31" s="15">
        <f t="shared" si="2"/>
        <v>1475.3918842915587</v>
      </c>
      <c r="G31" s="15">
        <f t="shared" si="3"/>
        <v>2192.4000997486601</v>
      </c>
      <c r="H31" s="15">
        <f t="shared" si="4"/>
        <v>350.78401595978562</v>
      </c>
      <c r="I31" s="15">
        <f t="shared" si="5"/>
        <v>4018.5760000000041</v>
      </c>
    </row>
    <row r="32" spans="1:9" x14ac:dyDescent="0.25">
      <c r="A32">
        <v>17</v>
      </c>
      <c r="D32" s="14">
        <f t="shared" si="0"/>
        <v>17</v>
      </c>
      <c r="E32" s="15">
        <f t="shared" si="1"/>
        <v>79495.802281904864</v>
      </c>
      <c r="F32" s="15">
        <f t="shared" si="2"/>
        <v>1520.8773853100738</v>
      </c>
      <c r="G32" s="15">
        <f t="shared" si="3"/>
        <v>2153.1884609395952</v>
      </c>
      <c r="H32" s="15">
        <f t="shared" si="4"/>
        <v>344.51015375033523</v>
      </c>
      <c r="I32" s="15">
        <f t="shared" si="5"/>
        <v>4018.5760000000041</v>
      </c>
    </row>
    <row r="33" spans="1:9" x14ac:dyDescent="0.25">
      <c r="A33">
        <v>18</v>
      </c>
      <c r="D33" s="14">
        <f t="shared" si="0"/>
        <v>18</v>
      </c>
      <c r="E33" s="15">
        <f t="shared" si="1"/>
        <v>77928.037103192182</v>
      </c>
      <c r="F33" s="15">
        <f t="shared" si="2"/>
        <v>1567.7651787126883</v>
      </c>
      <c r="G33" s="15">
        <f t="shared" si="3"/>
        <v>2112.7679493856172</v>
      </c>
      <c r="H33" s="15">
        <f t="shared" si="4"/>
        <v>338.04287190169873</v>
      </c>
      <c r="I33" s="15">
        <f t="shared" si="5"/>
        <v>4018.5760000000041</v>
      </c>
    </row>
    <row r="34" spans="1:9" x14ac:dyDescent="0.25">
      <c r="A34">
        <v>19</v>
      </c>
      <c r="D34" s="14">
        <f t="shared" si="0"/>
        <v>19</v>
      </c>
      <c r="E34" s="15">
        <f t="shared" si="1"/>
        <v>76311.938606808195</v>
      </c>
      <c r="F34" s="15">
        <f t="shared" si="2"/>
        <v>1616.0984963839924</v>
      </c>
      <c r="G34" s="15">
        <f t="shared" si="3"/>
        <v>2071.1012962206996</v>
      </c>
      <c r="H34" s="15">
        <f t="shared" si="4"/>
        <v>331.37620739531195</v>
      </c>
      <c r="I34" s="15">
        <f t="shared" si="5"/>
        <v>4018.5760000000041</v>
      </c>
    </row>
    <row r="35" spans="1:9" x14ac:dyDescent="0.25">
      <c r="A35">
        <v>20</v>
      </c>
      <c r="D35" s="14">
        <f t="shared" si="0"/>
        <v>20</v>
      </c>
      <c r="E35" s="15">
        <f t="shared" si="1"/>
        <v>74646.016703784961</v>
      </c>
      <c r="F35" s="15">
        <f t="shared" si="2"/>
        <v>1665.9219030232334</v>
      </c>
      <c r="G35" s="15">
        <f t="shared" si="3"/>
        <v>2028.1500836006644</v>
      </c>
      <c r="H35" s="15">
        <f t="shared" si="4"/>
        <v>324.50401337610629</v>
      </c>
      <c r="I35" s="15">
        <f t="shared" si="5"/>
        <v>4018.5760000000041</v>
      </c>
    </row>
    <row r="36" spans="1:9" x14ac:dyDescent="0.25">
      <c r="A36">
        <v>21</v>
      </c>
      <c r="D36" s="14">
        <f t="shared" si="0"/>
        <v>21</v>
      </c>
      <c r="E36" s="15">
        <f t="shared" si="1"/>
        <v>72928.735366550711</v>
      </c>
      <c r="F36" s="15">
        <f t="shared" si="2"/>
        <v>1717.2813372342425</v>
      </c>
      <c r="G36" s="15">
        <f t="shared" si="3"/>
        <v>1983.8747092808289</v>
      </c>
      <c r="H36" s="15">
        <f t="shared" si="4"/>
        <v>317.41995348493265</v>
      </c>
      <c r="I36" s="15">
        <f t="shared" si="5"/>
        <v>4018.5760000000041</v>
      </c>
    </row>
    <row r="37" spans="1:9" x14ac:dyDescent="0.25">
      <c r="A37">
        <v>22</v>
      </c>
      <c r="D37" s="14">
        <f t="shared" si="0"/>
        <v>22</v>
      </c>
      <c r="E37" s="15">
        <f t="shared" si="1"/>
        <v>71158.511212668571</v>
      </c>
      <c r="F37" s="15">
        <f t="shared" si="2"/>
        <v>1770.2241538821409</v>
      </c>
      <c r="G37" s="15">
        <f t="shared" si="3"/>
        <v>1938.2343501016064</v>
      </c>
      <c r="H37" s="15">
        <f t="shared" si="4"/>
        <v>310.11749601625701</v>
      </c>
      <c r="I37" s="15">
        <f t="shared" si="5"/>
        <v>4018.5760000000041</v>
      </c>
    </row>
    <row r="38" spans="1:9" x14ac:dyDescent="0.25">
      <c r="A38">
        <v>23</v>
      </c>
      <c r="D38" s="14">
        <f t="shared" si="0"/>
        <v>23</v>
      </c>
      <c r="E38" s="15">
        <f t="shared" si="1"/>
        <v>69333.712044912696</v>
      </c>
      <c r="F38" s="15">
        <f t="shared" si="2"/>
        <v>1824.7991677558744</v>
      </c>
      <c r="G38" s="15">
        <f t="shared" si="3"/>
        <v>1891.1869243483877</v>
      </c>
      <c r="H38" s="15">
        <f t="shared" si="4"/>
        <v>302.58990789574204</v>
      </c>
      <c r="I38" s="15">
        <f t="shared" si="5"/>
        <v>4018.5760000000041</v>
      </c>
    </row>
    <row r="39" spans="1:9" x14ac:dyDescent="0.25">
      <c r="A39">
        <v>24</v>
      </c>
      <c r="D39" s="14">
        <f t="shared" si="0"/>
        <v>24</v>
      </c>
      <c r="E39" s="15">
        <f t="shared" si="1"/>
        <v>67452.655346335843</v>
      </c>
      <c r="F39" s="15">
        <f t="shared" si="2"/>
        <v>1881.0566985768464</v>
      </c>
      <c r="G39" s="15">
        <f t="shared" si="3"/>
        <v>1842.6890529509978</v>
      </c>
      <c r="H39" s="15">
        <f t="shared" si="4"/>
        <v>294.83024847215967</v>
      </c>
      <c r="I39" s="15">
        <f t="shared" si="5"/>
        <v>4018.5760000000041</v>
      </c>
    </row>
    <row r="40" spans="1:9" x14ac:dyDescent="0.25">
      <c r="A40">
        <v>25</v>
      </c>
      <c r="D40" s="14">
        <f t="shared" si="0"/>
        <v>25</v>
      </c>
      <c r="E40" s="15">
        <f t="shared" si="1"/>
        <v>65513.606728940707</v>
      </c>
      <c r="F40" s="15">
        <f t="shared" si="2"/>
        <v>1939.0486173951376</v>
      </c>
      <c r="G40" s="15">
        <f t="shared" si="3"/>
        <v>1792.6960194869539</v>
      </c>
      <c r="H40" s="15">
        <f t="shared" si="4"/>
        <v>286.83136311791264</v>
      </c>
      <c r="I40" s="15">
        <f t="shared" si="5"/>
        <v>4018.5760000000041</v>
      </c>
    </row>
    <row r="41" spans="1:9" x14ac:dyDescent="0.25">
      <c r="A41">
        <v>26</v>
      </c>
      <c r="D41" s="14">
        <f t="shared" si="0"/>
        <v>26</v>
      </c>
      <c r="E41" s="15">
        <f t="shared" si="1"/>
        <v>63514.778334524613</v>
      </c>
      <c r="F41" s="15">
        <f t="shared" si="2"/>
        <v>1998.8283944160926</v>
      </c>
      <c r="G41" s="15">
        <f t="shared" si="3"/>
        <v>1741.1617289516478</v>
      </c>
      <c r="H41" s="15">
        <f t="shared" si="4"/>
        <v>278.58587663226365</v>
      </c>
      <c r="I41" s="15">
        <f t="shared" si="5"/>
        <v>4018.5760000000041</v>
      </c>
    </row>
    <row r="42" spans="1:9" x14ac:dyDescent="0.25">
      <c r="A42">
        <v>27</v>
      </c>
      <c r="D42" s="14">
        <f t="shared" si="0"/>
        <v>27</v>
      </c>
      <c r="E42" s="15">
        <f t="shared" si="1"/>
        <v>61454.327186223236</v>
      </c>
      <c r="F42" s="15">
        <f t="shared" si="2"/>
        <v>2060.4511483013803</v>
      </c>
      <c r="G42" s="15">
        <f t="shared" si="3"/>
        <v>1688.0386652574341</v>
      </c>
      <c r="H42" s="15">
        <f t="shared" si="4"/>
        <v>270.08618644118945</v>
      </c>
      <c r="I42" s="15">
        <f t="shared" si="5"/>
        <v>4018.5760000000041</v>
      </c>
    </row>
    <row r="43" spans="1:9" x14ac:dyDescent="0.25">
      <c r="A43">
        <v>28</v>
      </c>
      <c r="D43" s="14">
        <f t="shared" si="0"/>
        <v>28</v>
      </c>
      <c r="E43" s="15">
        <f t="shared" si="1"/>
        <v>59330.353489233268</v>
      </c>
      <c r="F43" s="15">
        <f t="shared" si="2"/>
        <v>2123.9736969899714</v>
      </c>
      <c r="G43" s="15">
        <f t="shared" si="3"/>
        <v>1633.2778474224422</v>
      </c>
      <c r="H43" s="15">
        <f t="shared" si="4"/>
        <v>261.32445558759076</v>
      </c>
      <c r="I43" s="15">
        <f t="shared" si="5"/>
        <v>4018.5760000000041</v>
      </c>
    </row>
    <row r="44" spans="1:9" x14ac:dyDescent="0.25">
      <c r="A44">
        <v>29</v>
      </c>
      <c r="D44" s="14">
        <f t="shared" si="0"/>
        <v>29</v>
      </c>
      <c r="E44" s="15">
        <f t="shared" si="1"/>
        <v>57140.898879147368</v>
      </c>
      <c r="F44" s="15">
        <f t="shared" si="2"/>
        <v>2189.4546100859011</v>
      </c>
      <c r="G44" s="15">
        <f t="shared" si="3"/>
        <v>1576.8287844087095</v>
      </c>
      <c r="H44" s="15">
        <f t="shared" si="4"/>
        <v>252.29260550539351</v>
      </c>
      <c r="I44" s="15">
        <f t="shared" si="5"/>
        <v>4018.5760000000041</v>
      </c>
    </row>
    <row r="45" spans="1:9" x14ac:dyDescent="0.25">
      <c r="A45">
        <v>30</v>
      </c>
      <c r="D45" s="14">
        <f t="shared" si="0"/>
        <v>30</v>
      </c>
      <c r="E45" s="15">
        <f t="shared" si="1"/>
        <v>54883.944616286251</v>
      </c>
      <c r="F45" s="15">
        <f t="shared" si="2"/>
        <v>2256.9542628611189</v>
      </c>
      <c r="G45" s="15">
        <f t="shared" si="3"/>
        <v>1518.6394285680046</v>
      </c>
      <c r="H45" s="15">
        <f t="shared" si="4"/>
        <v>242.98230857088075</v>
      </c>
      <c r="I45" s="15">
        <f t="shared" si="5"/>
        <v>4018.5760000000041</v>
      </c>
    </row>
    <row r="46" spans="1:9" x14ac:dyDescent="0.25">
      <c r="A46">
        <v>31</v>
      </c>
      <c r="D46" s="14">
        <f t="shared" si="0"/>
        <v>31</v>
      </c>
      <c r="E46" s="15">
        <f t="shared" si="1"/>
        <v>52557.409724363039</v>
      </c>
      <c r="F46" s="15">
        <f t="shared" si="2"/>
        <v>2326.5348919232097</v>
      </c>
      <c r="G46" s="15">
        <f t="shared" si="3"/>
        <v>1458.6561276524089</v>
      </c>
      <c r="H46" s="15">
        <f t="shared" si="4"/>
        <v>233.38498042438545</v>
      </c>
      <c r="I46" s="15">
        <f t="shared" si="5"/>
        <v>4018.5760000000041</v>
      </c>
    </row>
    <row r="47" spans="1:9" x14ac:dyDescent="0.25">
      <c r="A47">
        <v>32</v>
      </c>
      <c r="D47" s="14">
        <f t="shared" si="0"/>
        <v>32</v>
      </c>
      <c r="E47" s="15">
        <f t="shared" si="1"/>
        <v>50159.149071763713</v>
      </c>
      <c r="F47" s="15">
        <f t="shared" si="2"/>
        <v>2398.2606525993283</v>
      </c>
      <c r="G47" s="15">
        <f t="shared" si="3"/>
        <v>1396.8235753454103</v>
      </c>
      <c r="H47" s="15">
        <f t="shared" si="4"/>
        <v>223.49177205526564</v>
      </c>
      <c r="I47" s="15">
        <f t="shared" si="5"/>
        <v>4018.5760000000041</v>
      </c>
    </row>
    <row r="48" spans="1:9" x14ac:dyDescent="0.25">
      <c r="A48">
        <v>33</v>
      </c>
      <c r="D48" s="14">
        <f t="shared" si="0"/>
        <v>33</v>
      </c>
      <c r="E48" s="15">
        <f t="shared" si="1"/>
        <v>47686.951393674477</v>
      </c>
      <c r="F48" s="15">
        <f t="shared" si="2"/>
        <v>2472.1976780892378</v>
      </c>
      <c r="G48" s="15">
        <f t="shared" si="3"/>
        <v>1333.0847602679021</v>
      </c>
      <c r="H48" s="15">
        <f t="shared" si="4"/>
        <v>213.29356164286435</v>
      </c>
      <c r="I48" s="15">
        <f t="shared" si="5"/>
        <v>4018.5760000000041</v>
      </c>
    </row>
    <row r="49" spans="1:9" x14ac:dyDescent="0.25">
      <c r="A49">
        <v>34</v>
      </c>
      <c r="D49" s="14">
        <f t="shared" si="0"/>
        <v>34</v>
      </c>
      <c r="E49" s="15">
        <f t="shared" si="1"/>
        <v>45138.537253232462</v>
      </c>
      <c r="F49" s="15">
        <f t="shared" si="2"/>
        <v>2548.4141404420129</v>
      </c>
      <c r="G49" s="15">
        <f t="shared" si="3"/>
        <v>1267.3809134120613</v>
      </c>
      <c r="H49" s="15">
        <f t="shared" si="4"/>
        <v>202.78094614592982</v>
      </c>
      <c r="I49" s="15">
        <f t="shared" si="5"/>
        <v>4018.5760000000041</v>
      </c>
    </row>
    <row r="50" spans="1:9" x14ac:dyDescent="0.25">
      <c r="A50">
        <v>35</v>
      </c>
      <c r="D50" s="14">
        <f t="shared" si="0"/>
        <v>35</v>
      </c>
      <c r="E50" s="15">
        <f t="shared" si="1"/>
        <v>42511.55693981985</v>
      </c>
      <c r="F50" s="15">
        <f t="shared" si="2"/>
        <v>2626.980313412615</v>
      </c>
      <c r="G50" s="15">
        <f t="shared" si="3"/>
        <v>1199.6514539546458</v>
      </c>
      <c r="H50" s="15">
        <f t="shared" si="4"/>
        <v>191.94423263274334</v>
      </c>
      <c r="I50" s="15">
        <f t="shared" si="5"/>
        <v>4018.5760000000041</v>
      </c>
    </row>
    <row r="51" spans="1:9" x14ac:dyDescent="0.25">
      <c r="A51">
        <v>36</v>
      </c>
      <c r="D51" s="14">
        <f t="shared" si="0"/>
        <v>36</v>
      </c>
      <c r="E51" s="15">
        <f>IF(D51&lt;=$E$7,IF(D51=0,$E$6,E50-F51),"")</f>
        <v>39803.588302563548</v>
      </c>
      <c r="F51" s="15">
        <f t="shared" si="2"/>
        <v>2707.9686372562987</v>
      </c>
      <c r="G51" s="15">
        <f t="shared" si="3"/>
        <v>1129.833933399746</v>
      </c>
      <c r="H51" s="15">
        <f t="shared" si="4"/>
        <v>180.77342934395935</v>
      </c>
      <c r="I51" s="15">
        <f t="shared" si="5"/>
        <v>4018.5760000000041</v>
      </c>
    </row>
    <row r="52" spans="1:9" x14ac:dyDescent="0.25">
      <c r="A52">
        <v>37</v>
      </c>
      <c r="D52" s="14">
        <f t="shared" si="0"/>
        <v>37</v>
      </c>
      <c r="E52" s="15">
        <f t="shared" si="1"/>
        <v>37012.134517042949</v>
      </c>
      <c r="F52" s="15">
        <f t="shared" si="2"/>
        <v>2791.4537855205999</v>
      </c>
      <c r="G52" s="15">
        <f t="shared" si="3"/>
        <v>1057.8639779994862</v>
      </c>
      <c r="H52" s="15">
        <f t="shared" si="4"/>
        <v>169.2582364799178</v>
      </c>
      <c r="I52" s="15">
        <f t="shared" si="5"/>
        <v>4018.5760000000041</v>
      </c>
    </row>
    <row r="53" spans="1:9" x14ac:dyDescent="0.25">
      <c r="A53">
        <v>38</v>
      </c>
      <c r="D53" s="14">
        <f t="shared" si="0"/>
        <v>38</v>
      </c>
      <c r="E53" s="15">
        <f t="shared" si="1"/>
        <v>34134.621783146475</v>
      </c>
      <c r="F53" s="15">
        <f t="shared" si="2"/>
        <v>2877.5127338964767</v>
      </c>
      <c r="G53" s="15">
        <f t="shared" si="3"/>
        <v>983.67522939959281</v>
      </c>
      <c r="H53" s="15">
        <f t="shared" si="4"/>
        <v>157.38803670393486</v>
      </c>
      <c r="I53" s="15">
        <f t="shared" si="5"/>
        <v>4018.5760000000041</v>
      </c>
    </row>
    <row r="54" spans="1:9" x14ac:dyDescent="0.25">
      <c r="A54">
        <v>39</v>
      </c>
      <c r="D54" s="14">
        <f t="shared" si="0"/>
        <v>39</v>
      </c>
      <c r="E54" s="15">
        <f t="shared" si="1"/>
        <v>31168.396951954383</v>
      </c>
      <c r="F54" s="15">
        <f t="shared" si="2"/>
        <v>2966.2248311920939</v>
      </c>
      <c r="G54" s="15">
        <f t="shared" si="3"/>
        <v>907.19928345509493</v>
      </c>
      <c r="H54" s="15">
        <f t="shared" si="4"/>
        <v>145.15188535281519</v>
      </c>
      <c r="I54" s="15">
        <f t="shared" si="5"/>
        <v>4018.5760000000041</v>
      </c>
    </row>
    <row r="55" spans="1:9" x14ac:dyDescent="0.25">
      <c r="A55">
        <v>40</v>
      </c>
      <c r="D55" s="14">
        <f t="shared" si="0"/>
        <v>40</v>
      </c>
      <c r="E55" s="15">
        <f t="shared" si="1"/>
        <v>28110.725079459688</v>
      </c>
      <c r="F55" s="15">
        <f t="shared" si="2"/>
        <v>3057.6718724946945</v>
      </c>
      <c r="G55" s="15">
        <f t="shared" si="3"/>
        <v>828.36562715974958</v>
      </c>
      <c r="H55" s="15">
        <f t="shared" si="4"/>
        <v>132.53850034555992</v>
      </c>
      <c r="I55" s="15">
        <f t="shared" si="5"/>
        <v>4018.5760000000041</v>
      </c>
    </row>
    <row r="56" spans="1:9" x14ac:dyDescent="0.25">
      <c r="A56">
        <v>41</v>
      </c>
      <c r="D56" s="14">
        <f t="shared" si="0"/>
        <v>41</v>
      </c>
      <c r="E56" s="15">
        <f t="shared" si="1"/>
        <v>24958.786904871686</v>
      </c>
      <c r="F56" s="15">
        <f t="shared" si="2"/>
        <v>3151.9381745880019</v>
      </c>
      <c r="G56" s="15">
        <f t="shared" si="3"/>
        <v>747.10157363103667</v>
      </c>
      <c r="H56" s="15">
        <f t="shared" si="4"/>
        <v>119.53625178096587</v>
      </c>
      <c r="I56" s="15">
        <f t="shared" si="5"/>
        <v>4018.5760000000041</v>
      </c>
    </row>
    <row r="57" spans="1:9" x14ac:dyDescent="0.25">
      <c r="A57">
        <v>42</v>
      </c>
      <c r="D57" s="14">
        <f t="shared" si="0"/>
        <v>42</v>
      </c>
      <c r="E57" s="15">
        <f t="shared" si="1"/>
        <v>21709.676251176985</v>
      </c>
      <c r="F57" s="15">
        <f t="shared" si="2"/>
        <v>3249.1106536947027</v>
      </c>
      <c r="G57" s="15">
        <f t="shared" si="3"/>
        <v>663.33219509077685</v>
      </c>
      <c r="H57" s="15">
        <f t="shared" si="4"/>
        <v>106.1331512145243</v>
      </c>
      <c r="I57" s="15">
        <f t="shared" si="5"/>
        <v>4018.5760000000041</v>
      </c>
    </row>
    <row r="58" spans="1:9" x14ac:dyDescent="0.25">
      <c r="A58">
        <v>43</v>
      </c>
      <c r="D58" s="14">
        <f t="shared" si="0"/>
        <v>43</v>
      </c>
      <c r="E58" s="15">
        <f t="shared" si="1"/>
        <v>18360.397345561294</v>
      </c>
      <c r="F58" s="15">
        <f t="shared" si="2"/>
        <v>3349.2789056156907</v>
      </c>
      <c r="G58" s="15">
        <f t="shared" si="3"/>
        <v>576.98025377958049</v>
      </c>
      <c r="H58" s="15">
        <f t="shared" si="4"/>
        <v>92.316840604732874</v>
      </c>
      <c r="I58" s="15">
        <f t="shared" si="5"/>
        <v>4018.5760000000041</v>
      </c>
    </row>
    <row r="59" spans="1:9" x14ac:dyDescent="0.25">
      <c r="A59">
        <v>44</v>
      </c>
      <c r="D59" s="14">
        <f t="shared" si="0"/>
        <v>44</v>
      </c>
      <c r="E59" s="15">
        <f t="shared" si="1"/>
        <v>14907.862057221346</v>
      </c>
      <c r="F59" s="15">
        <f t="shared" si="2"/>
        <v>3452.5352883399482</v>
      </c>
      <c r="G59" s="15">
        <f t="shared" si="3"/>
        <v>487.96613074142749</v>
      </c>
      <c r="H59" s="15">
        <f t="shared" si="4"/>
        <v>78.074580918628399</v>
      </c>
      <c r="I59" s="15">
        <f t="shared" si="5"/>
        <v>4018.5760000000041</v>
      </c>
    </row>
    <row r="60" spans="1:9" x14ac:dyDescent="0.25">
      <c r="A60">
        <v>45</v>
      </c>
      <c r="D60" s="14">
        <f t="shared" si="0"/>
        <v>45</v>
      </c>
      <c r="E60" s="15">
        <f t="shared" si="1"/>
        <v>11348.887050020092</v>
      </c>
      <c r="F60" s="15">
        <f t="shared" si="2"/>
        <v>3558.9750072012534</v>
      </c>
      <c r="G60" s="15">
        <f t="shared" si="3"/>
        <v>396.20775241271605</v>
      </c>
      <c r="H60" s="15">
        <f t="shared" si="4"/>
        <v>63.39324038603457</v>
      </c>
      <c r="I60" s="15">
        <f t="shared" si="5"/>
        <v>4018.5760000000041</v>
      </c>
    </row>
    <row r="61" spans="1:9" x14ac:dyDescent="0.25">
      <c r="A61">
        <v>46</v>
      </c>
      <c r="D61" s="14">
        <f t="shared" si="0"/>
        <v>46</v>
      </c>
      <c r="E61" s="15">
        <f t="shared" si="1"/>
        <v>7680.190847359876</v>
      </c>
      <c r="F61" s="15">
        <f t="shared" si="2"/>
        <v>3668.6962026602159</v>
      </c>
      <c r="G61" s="15">
        <f t="shared" si="3"/>
        <v>301.62051494809305</v>
      </c>
      <c r="H61" s="15">
        <f t="shared" si="4"/>
        <v>48.259282391694889</v>
      </c>
      <c r="I61" s="15">
        <f t="shared" si="5"/>
        <v>4018.5760000000041</v>
      </c>
    </row>
    <row r="62" spans="1:9" x14ac:dyDescent="0.25">
      <c r="A62">
        <v>47</v>
      </c>
      <c r="D62" s="14">
        <f t="shared" si="0"/>
        <v>47</v>
      </c>
      <c r="E62" s="15">
        <f t="shared" si="1"/>
        <v>3898.3908065672913</v>
      </c>
      <c r="F62" s="15">
        <f t="shared" si="2"/>
        <v>3781.8000407925847</v>
      </c>
      <c r="G62" s="15">
        <f t="shared" si="3"/>
        <v>204.11720621329258</v>
      </c>
      <c r="H62" s="15">
        <f t="shared" si="4"/>
        <v>32.658752994126814</v>
      </c>
      <c r="I62" s="15">
        <f t="shared" si="5"/>
        <v>4018.5760000000041</v>
      </c>
    </row>
    <row r="63" spans="1:9" x14ac:dyDescent="0.25">
      <c r="A63">
        <v>48</v>
      </c>
      <c r="D63" s="14">
        <f t="shared" si="0"/>
        <v>48</v>
      </c>
      <c r="E63" s="15">
        <f t="shared" si="1"/>
        <v>3.3651303965598345E-11</v>
      </c>
      <c r="F63" s="15">
        <f t="shared" si="2"/>
        <v>3898.3908065672576</v>
      </c>
      <c r="G63" s="15">
        <f t="shared" si="3"/>
        <v>103.6079253730573</v>
      </c>
      <c r="H63" s="15">
        <f t="shared" si="4"/>
        <v>16.577268059689168</v>
      </c>
      <c r="I63" s="15">
        <f t="shared" si="5"/>
        <v>4018.5760000000041</v>
      </c>
    </row>
    <row r="64" spans="1:9" x14ac:dyDescent="0.25">
      <c r="A64">
        <v>49</v>
      </c>
      <c r="D64" s="14" t="str">
        <f t="shared" si="0"/>
        <v/>
      </c>
      <c r="E64" s="15" t="str">
        <f t="shared" si="1"/>
        <v/>
      </c>
      <c r="F64" s="15" t="str">
        <f t="shared" si="2"/>
        <v/>
      </c>
      <c r="G64" s="15" t="str">
        <f t="shared" si="3"/>
        <v/>
      </c>
      <c r="H64" s="15" t="str">
        <f t="shared" si="4"/>
        <v/>
      </c>
      <c r="I64" s="15" t="str">
        <f t="shared" si="5"/>
        <v/>
      </c>
    </row>
    <row r="65" spans="1:9" x14ac:dyDescent="0.25">
      <c r="A65">
        <v>50</v>
      </c>
      <c r="D65" s="14" t="str">
        <f t="shared" si="0"/>
        <v/>
      </c>
      <c r="E65" s="15" t="str">
        <f t="shared" si="1"/>
        <v/>
      </c>
      <c r="F65" s="15" t="str">
        <f t="shared" si="2"/>
        <v/>
      </c>
      <c r="G65" s="15" t="str">
        <f t="shared" si="3"/>
        <v/>
      </c>
      <c r="H65" s="15" t="str">
        <f t="shared" si="4"/>
        <v/>
      </c>
      <c r="I65" s="15" t="str">
        <f t="shared" si="5"/>
        <v/>
      </c>
    </row>
    <row r="66" spans="1:9" x14ac:dyDescent="0.25">
      <c r="A66">
        <v>51</v>
      </c>
      <c r="D66" s="14" t="str">
        <f t="shared" si="0"/>
        <v/>
      </c>
      <c r="E66" s="15" t="str">
        <f t="shared" si="1"/>
        <v/>
      </c>
      <c r="F66" s="15" t="str">
        <f t="shared" si="2"/>
        <v/>
      </c>
      <c r="G66" s="15" t="str">
        <f t="shared" si="3"/>
        <v/>
      </c>
      <c r="H66" s="15" t="str">
        <f t="shared" si="4"/>
        <v/>
      </c>
      <c r="I66" s="15" t="str">
        <f t="shared" si="5"/>
        <v/>
      </c>
    </row>
    <row r="67" spans="1:9" x14ac:dyDescent="0.25">
      <c r="A67">
        <v>52</v>
      </c>
      <c r="D67" s="14" t="str">
        <f t="shared" si="0"/>
        <v/>
      </c>
      <c r="E67" s="15" t="str">
        <f t="shared" si="1"/>
        <v/>
      </c>
      <c r="F67" s="15" t="str">
        <f t="shared" si="2"/>
        <v/>
      </c>
      <c r="G67" s="15" t="str">
        <f t="shared" si="3"/>
        <v/>
      </c>
      <c r="H67" s="15" t="str">
        <f t="shared" si="4"/>
        <v/>
      </c>
      <c r="I67" s="15" t="str">
        <f t="shared" si="5"/>
        <v/>
      </c>
    </row>
    <row r="68" spans="1:9" x14ac:dyDescent="0.25">
      <c r="A68">
        <v>53</v>
      </c>
      <c r="D68" s="14" t="str">
        <f t="shared" si="0"/>
        <v/>
      </c>
      <c r="E68" s="15" t="str">
        <f t="shared" si="1"/>
        <v/>
      </c>
      <c r="F68" s="15" t="str">
        <f t="shared" si="2"/>
        <v/>
      </c>
      <c r="G68" s="15" t="str">
        <f t="shared" si="3"/>
        <v/>
      </c>
      <c r="H68" s="15" t="str">
        <f t="shared" si="4"/>
        <v/>
      </c>
      <c r="I68" s="15" t="str">
        <f t="shared" si="5"/>
        <v/>
      </c>
    </row>
    <row r="69" spans="1:9" x14ac:dyDescent="0.25">
      <c r="A69">
        <v>54</v>
      </c>
      <c r="D69" s="14" t="str">
        <f t="shared" si="0"/>
        <v/>
      </c>
      <c r="E69" s="15" t="str">
        <f t="shared" si="1"/>
        <v/>
      </c>
      <c r="F69" s="15" t="str">
        <f t="shared" si="2"/>
        <v/>
      </c>
      <c r="G69" s="15" t="str">
        <f t="shared" si="3"/>
        <v/>
      </c>
      <c r="H69" s="15" t="str">
        <f t="shared" si="4"/>
        <v/>
      </c>
      <c r="I69" s="15" t="str">
        <f t="shared" si="5"/>
        <v/>
      </c>
    </row>
    <row r="70" spans="1:9" x14ac:dyDescent="0.25">
      <c r="A70">
        <v>55</v>
      </c>
      <c r="D70" s="14" t="str">
        <f t="shared" si="0"/>
        <v/>
      </c>
      <c r="E70" s="15" t="str">
        <f t="shared" si="1"/>
        <v/>
      </c>
      <c r="F70" s="15" t="str">
        <f t="shared" si="2"/>
        <v/>
      </c>
      <c r="G70" s="15" t="str">
        <f t="shared" si="3"/>
        <v/>
      </c>
      <c r="H70" s="15" t="str">
        <f t="shared" si="4"/>
        <v/>
      </c>
      <c r="I70" s="15" t="str">
        <f t="shared" si="5"/>
        <v/>
      </c>
    </row>
    <row r="71" spans="1:9" x14ac:dyDescent="0.25">
      <c r="A71">
        <v>56</v>
      </c>
      <c r="D71" s="14" t="str">
        <f t="shared" si="0"/>
        <v/>
      </c>
      <c r="E71" s="15" t="str">
        <f t="shared" si="1"/>
        <v/>
      </c>
      <c r="F71" s="15" t="str">
        <f t="shared" si="2"/>
        <v/>
      </c>
      <c r="G71" s="15" t="str">
        <f t="shared" si="3"/>
        <v/>
      </c>
      <c r="H71" s="15" t="str">
        <f t="shared" si="4"/>
        <v/>
      </c>
      <c r="I71" s="15" t="str">
        <f t="shared" si="5"/>
        <v/>
      </c>
    </row>
    <row r="72" spans="1:9" x14ac:dyDescent="0.25">
      <c r="A72">
        <v>57</v>
      </c>
      <c r="D72" s="14" t="str">
        <f t="shared" si="0"/>
        <v/>
      </c>
      <c r="E72" s="15" t="str">
        <f t="shared" si="1"/>
        <v/>
      </c>
      <c r="F72" s="15" t="str">
        <f t="shared" si="2"/>
        <v/>
      </c>
      <c r="G72" s="15" t="str">
        <f t="shared" si="3"/>
        <v/>
      </c>
      <c r="H72" s="15" t="str">
        <f t="shared" si="4"/>
        <v/>
      </c>
      <c r="I72" s="15" t="str">
        <f t="shared" si="5"/>
        <v/>
      </c>
    </row>
    <row r="73" spans="1:9" x14ac:dyDescent="0.25">
      <c r="A73">
        <v>58</v>
      </c>
      <c r="D73" s="14" t="str">
        <f t="shared" si="0"/>
        <v/>
      </c>
      <c r="E73" s="15" t="str">
        <f t="shared" si="1"/>
        <v/>
      </c>
      <c r="F73" s="15" t="str">
        <f t="shared" si="2"/>
        <v/>
      </c>
      <c r="G73" s="15" t="str">
        <f t="shared" si="3"/>
        <v/>
      </c>
      <c r="H73" s="15" t="str">
        <f t="shared" si="4"/>
        <v/>
      </c>
      <c r="I73" s="15" t="str">
        <f t="shared" si="5"/>
        <v/>
      </c>
    </row>
    <row r="74" spans="1:9" x14ac:dyDescent="0.25">
      <c r="A74">
        <v>59</v>
      </c>
      <c r="D74" s="14" t="str">
        <f t="shared" si="0"/>
        <v/>
      </c>
      <c r="E74" s="15" t="str">
        <f t="shared" si="1"/>
        <v/>
      </c>
      <c r="F74" s="15" t="str">
        <f t="shared" si="2"/>
        <v/>
      </c>
      <c r="G74" s="15" t="str">
        <f t="shared" si="3"/>
        <v/>
      </c>
      <c r="H74" s="15" t="str">
        <f t="shared" si="4"/>
        <v/>
      </c>
      <c r="I74" s="15" t="str">
        <f t="shared" si="5"/>
        <v/>
      </c>
    </row>
    <row r="75" spans="1:9" x14ac:dyDescent="0.25">
      <c r="A75">
        <v>60</v>
      </c>
      <c r="D75" s="14" t="str">
        <f t="shared" si="0"/>
        <v/>
      </c>
      <c r="E75" s="15" t="str">
        <f t="shared" si="1"/>
        <v/>
      </c>
      <c r="F75" s="15" t="str">
        <f t="shared" si="2"/>
        <v/>
      </c>
      <c r="G75" s="15" t="str">
        <f t="shared" si="3"/>
        <v/>
      </c>
      <c r="H75" s="15" t="str">
        <f t="shared" si="4"/>
        <v/>
      </c>
      <c r="I75" s="15" t="str">
        <f t="shared" si="5"/>
        <v/>
      </c>
    </row>
  </sheetData>
  <mergeCells count="12">
    <mergeCell ref="C7:D7"/>
    <mergeCell ref="H7:I7"/>
    <mergeCell ref="E1:H2"/>
    <mergeCell ref="C4:D4"/>
    <mergeCell ref="C5:D5"/>
    <mergeCell ref="C6:D6"/>
    <mergeCell ref="H6:I6"/>
    <mergeCell ref="C8:D8"/>
    <mergeCell ref="C9:D9"/>
    <mergeCell ref="H9:I10"/>
    <mergeCell ref="C10:D10"/>
    <mergeCell ref="D13:E13"/>
  </mergeCells>
  <dataValidations count="2">
    <dataValidation type="list" allowBlank="1" showInputMessage="1" showErrorMessage="1" sqref="E7" xr:uid="{00000000-0002-0000-0000-000000000000}">
      <formula1>$XFC$2:$XFC$4</formula1>
    </dataValidation>
    <dataValidation type="list" allowBlank="1" showInputMessage="1" showErrorMessage="1" sqref="E5" xr:uid="{00000000-0002-0000-0000-000001000000}">
      <formula1>"IMSS JUBILADO"</formula1>
    </dataValidation>
  </dataValidations>
  <pageMargins left="0.7" right="0.7" top="0.75" bottom="0.75" header="0.3" footer="0.3"/>
  <pageSetup scale="45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JUB MN-2.6577%</vt:lpstr>
      <vt:lpstr>'JUB MN-2.6577%'!Área_de_impresión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Mireya Tzompantzi</dc:creator>
  <cp:lastModifiedBy>Inmedicredit</cp:lastModifiedBy>
  <cp:lastPrinted>2025-06-26T20:20:54Z</cp:lastPrinted>
  <dcterms:created xsi:type="dcterms:W3CDTF">2022-04-20T18:00:31Z</dcterms:created>
  <dcterms:modified xsi:type="dcterms:W3CDTF">2026-05-12T19:37:52Z</dcterms:modified>
</cp:coreProperties>
</file>