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DOCUMENTOS2\"/>
    </mc:Choice>
  </mc:AlternateContent>
  <xr:revisionPtr revIDLastSave="0" documentId="13_ncr:1_{1823BFDE-90F9-4279-AF52-21CEDAB94B00}" xr6:coauthVersionLast="47" xr6:coauthVersionMax="47" xr10:uidLastSave="{00000000-0000-0000-0000-000000000000}"/>
  <bookViews>
    <workbookView xWindow="-120" yWindow="-120" windowWidth="20640" windowHeight="11040" firstSheet="2" activeTab="3" xr2:uid="{00000000-000D-0000-FFFF-FFFF00000000}"/>
  </bookViews>
  <sheets>
    <sheet name="Hoja1" sheetId="11" state="hidden" r:id="rId1"/>
    <sheet name="4836-COTIZADOR TASA NORMAL" sheetId="14" r:id="rId2"/>
    <sheet name="4701-COTIZADOR TASA ESPECIAL" sheetId="15" r:id="rId3"/>
    <sheet name="4707-COTIZADOR TASA VIP" sheetId="1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6" l="1"/>
  <c r="D10" i="16"/>
  <c r="B10" i="16" s="1"/>
  <c r="R8" i="16"/>
  <c r="R7" i="16"/>
  <c r="R4" i="16"/>
  <c r="K4" i="16"/>
  <c r="K5" i="16" s="1"/>
  <c r="E10" i="15"/>
  <c r="D10" i="15"/>
  <c r="B10" i="15"/>
  <c r="R8" i="15"/>
  <c r="R7" i="15"/>
  <c r="R4" i="15"/>
  <c r="K4" i="15"/>
  <c r="K5" i="15" s="1"/>
  <c r="R8" i="14"/>
  <c r="R7" i="14"/>
  <c r="R4" i="14"/>
  <c r="J11" i="16" l="1"/>
  <c r="I11" i="16" s="1"/>
  <c r="L11" i="16"/>
  <c r="D5" i="16"/>
  <c r="J11" i="15"/>
  <c r="D5" i="15"/>
  <c r="K4" i="14"/>
  <c r="K11" i="16" l="1"/>
  <c r="N70" i="16"/>
  <c r="N62" i="16"/>
  <c r="N54" i="16"/>
  <c r="N46" i="16"/>
  <c r="N38" i="16"/>
  <c r="N30" i="16"/>
  <c r="N22" i="16"/>
  <c r="N65" i="16"/>
  <c r="N57" i="16"/>
  <c r="N49" i="16"/>
  <c r="N41" i="16"/>
  <c r="N33" i="16"/>
  <c r="N25" i="16"/>
  <c r="N68" i="16"/>
  <c r="N60" i="16"/>
  <c r="N52" i="16"/>
  <c r="N44" i="16"/>
  <c r="N36" i="16"/>
  <c r="N28" i="16"/>
  <c r="N20" i="16"/>
  <c r="N63" i="16"/>
  <c r="N55" i="16"/>
  <c r="N47" i="16"/>
  <c r="N39" i="16"/>
  <c r="N31" i="16"/>
  <c r="N23" i="16"/>
  <c r="N66" i="16"/>
  <c r="N58" i="16"/>
  <c r="N50" i="16"/>
  <c r="N42" i="16"/>
  <c r="N69" i="16"/>
  <c r="N61" i="16"/>
  <c r="N53" i="16"/>
  <c r="N45" i="16"/>
  <c r="N21" i="16"/>
  <c r="N12" i="16"/>
  <c r="N18" i="16"/>
  <c r="R6" i="16"/>
  <c r="N67" i="16"/>
  <c r="N37" i="16"/>
  <c r="N32" i="16"/>
  <c r="N15" i="16"/>
  <c r="N11" i="16"/>
  <c r="H11" i="16" s="1"/>
  <c r="D6" i="16"/>
  <c r="N51" i="16"/>
  <c r="N24" i="16"/>
  <c r="N13" i="16"/>
  <c r="N64" i="16"/>
  <c r="N27" i="16"/>
  <c r="N17" i="16"/>
  <c r="N43" i="16"/>
  <c r="N26" i="16"/>
  <c r="N14" i="16"/>
  <c r="N59" i="16"/>
  <c r="N40" i="16"/>
  <c r="N34" i="16"/>
  <c r="N16" i="16"/>
  <c r="N56" i="16"/>
  <c r="N29" i="16"/>
  <c r="N19" i="16"/>
  <c r="N48" i="16"/>
  <c r="N35" i="16"/>
  <c r="N65" i="15"/>
  <c r="N57" i="15"/>
  <c r="N49" i="15"/>
  <c r="N41" i="15"/>
  <c r="N33" i="15"/>
  <c r="N25" i="15"/>
  <c r="N68" i="15"/>
  <c r="N60" i="15"/>
  <c r="N52" i="15"/>
  <c r="N44" i="15"/>
  <c r="N36" i="15"/>
  <c r="N28" i="15"/>
  <c r="N63" i="15"/>
  <c r="N55" i="15"/>
  <c r="N47" i="15"/>
  <c r="N39" i="15"/>
  <c r="N31" i="15"/>
  <c r="N23" i="15"/>
  <c r="N66" i="15"/>
  <c r="N58" i="15"/>
  <c r="N50" i="15"/>
  <c r="N42" i="15"/>
  <c r="N69" i="15"/>
  <c r="N61" i="15"/>
  <c r="N53" i="15"/>
  <c r="N64" i="15"/>
  <c r="N56" i="15"/>
  <c r="N70" i="15"/>
  <c r="N19" i="15"/>
  <c r="N16" i="15"/>
  <c r="N12" i="15"/>
  <c r="N67" i="15"/>
  <c r="N45" i="15"/>
  <c r="N17" i="15"/>
  <c r="N13" i="15"/>
  <c r="N43" i="15"/>
  <c r="N62" i="15"/>
  <c r="N40" i="15"/>
  <c r="N37" i="15"/>
  <c r="N34" i="15"/>
  <c r="N59" i="15"/>
  <c r="N38" i="15"/>
  <c r="N35" i="15"/>
  <c r="N32" i="15"/>
  <c r="N29" i="15"/>
  <c r="N26" i="15"/>
  <c r="N54" i="15"/>
  <c r="N46" i="15"/>
  <c r="N30" i="15"/>
  <c r="N27" i="15"/>
  <c r="N24" i="15"/>
  <c r="N21" i="15"/>
  <c r="N18" i="15"/>
  <c r="N14" i="15"/>
  <c r="R6" i="15"/>
  <c r="N22" i="15"/>
  <c r="N11" i="15"/>
  <c r="N51" i="15"/>
  <c r="N48" i="15"/>
  <c r="N20" i="15"/>
  <c r="N15" i="15"/>
  <c r="D6" i="15"/>
  <c r="L11" i="15"/>
  <c r="I11" i="15"/>
  <c r="E10" i="14"/>
  <c r="D10" i="14"/>
  <c r="B10" i="14" s="1"/>
  <c r="K5" i="14"/>
  <c r="K6" i="16" l="1"/>
  <c r="K7" i="16" s="1"/>
  <c r="R12" i="16"/>
  <c r="R5" i="16"/>
  <c r="G11" i="16"/>
  <c r="E11" i="16"/>
  <c r="K11" i="15"/>
  <c r="K6" i="15"/>
  <c r="K7" i="15" s="1"/>
  <c r="R12" i="15"/>
  <c r="R5" i="15"/>
  <c r="H11" i="15"/>
  <c r="D5" i="14"/>
  <c r="R6" i="14" s="1"/>
  <c r="J11" i="14"/>
  <c r="R15" i="16" l="1"/>
  <c r="D11" i="16"/>
  <c r="R15" i="15"/>
  <c r="G11" i="15"/>
  <c r="E11" i="15"/>
  <c r="N67" i="14"/>
  <c r="N62" i="14"/>
  <c r="N29" i="14"/>
  <c r="N34" i="14"/>
  <c r="N41" i="14"/>
  <c r="N12" i="14"/>
  <c r="N28" i="14"/>
  <c r="N24" i="14"/>
  <c r="N39" i="14"/>
  <c r="N45" i="14"/>
  <c r="N50" i="14"/>
  <c r="N44" i="14"/>
  <c r="N57" i="14"/>
  <c r="N40" i="14"/>
  <c r="N59" i="14"/>
  <c r="N31" i="14"/>
  <c r="N42" i="14"/>
  <c r="N49" i="14"/>
  <c r="N70" i="14"/>
  <c r="N51" i="14"/>
  <c r="N53" i="14"/>
  <c r="N52" i="14"/>
  <c r="N27" i="14"/>
  <c r="N16" i="14"/>
  <c r="N32" i="14"/>
  <c r="N61" i="14"/>
  <c r="N66" i="14"/>
  <c r="N60" i="14"/>
  <c r="N30" i="14"/>
  <c r="N14" i="14"/>
  <c r="N15" i="14"/>
  <c r="N48" i="14"/>
  <c r="N37" i="14"/>
  <c r="N35" i="14"/>
  <c r="N58" i="14"/>
  <c r="N65" i="14"/>
  <c r="N23" i="14"/>
  <c r="N20" i="14"/>
  <c r="N69" i="14"/>
  <c r="N47" i="14"/>
  <c r="N68" i="14"/>
  <c r="N38" i="14"/>
  <c r="N64" i="14"/>
  <c r="N11" i="14"/>
  <c r="N43" i="14"/>
  <c r="N36" i="14"/>
  <c r="N17" i="14"/>
  <c r="N18" i="14"/>
  <c r="N55" i="14"/>
  <c r="N25" i="14"/>
  <c r="N46" i="14"/>
  <c r="N22" i="14"/>
  <c r="D6" i="14"/>
  <c r="R12" i="14" s="1"/>
  <c r="R15" i="14" s="1"/>
  <c r="N13" i="14"/>
  <c r="N21" i="14"/>
  <c r="N26" i="14"/>
  <c r="N63" i="14"/>
  <c r="N33" i="14"/>
  <c r="N54" i="14"/>
  <c r="N19" i="14"/>
  <c r="N56" i="14"/>
  <c r="I11" i="14"/>
  <c r="L11" i="14"/>
  <c r="J12" i="16" l="1"/>
  <c r="B11" i="16"/>
  <c r="D11" i="15"/>
  <c r="K6" i="14"/>
  <c r="K7" i="14" s="1"/>
  <c r="R5" i="14"/>
  <c r="K11" i="14"/>
  <c r="H11" i="14"/>
  <c r="G11" i="14" s="1"/>
  <c r="I12" i="16" l="1"/>
  <c r="L12" i="16"/>
  <c r="K12" i="16" s="1"/>
  <c r="B11" i="15"/>
  <c r="J12" i="15"/>
  <c r="E11" i="14"/>
  <c r="D11" i="14" s="1"/>
  <c r="H12" i="16" l="1"/>
  <c r="G12" i="16" s="1"/>
  <c r="L12" i="15"/>
  <c r="H12" i="15" s="1"/>
  <c r="I12" i="15"/>
  <c r="J12" i="14"/>
  <c r="B11" i="14"/>
  <c r="E12" i="16" l="1"/>
  <c r="D12" i="16"/>
  <c r="G12" i="15"/>
  <c r="E12" i="15"/>
  <c r="K12" i="15"/>
  <c r="I12" i="14"/>
  <c r="L12" i="14"/>
  <c r="H12" i="14" s="1"/>
  <c r="J13" i="16" l="1"/>
  <c r="B12" i="16"/>
  <c r="D12" i="15"/>
  <c r="K12" i="14"/>
  <c r="G12" i="14"/>
  <c r="E12" i="14"/>
  <c r="L13" i="16" l="1"/>
  <c r="H13" i="16" s="1"/>
  <c r="I13" i="16"/>
  <c r="J13" i="15"/>
  <c r="B12" i="15"/>
  <c r="D12" i="14"/>
  <c r="G13" i="16" l="1"/>
  <c r="E13" i="16"/>
  <c r="K13" i="16"/>
  <c r="L13" i="15"/>
  <c r="H13" i="15" s="1"/>
  <c r="I13" i="15"/>
  <c r="B12" i="14"/>
  <c r="J13" i="14"/>
  <c r="D13" i="16" l="1"/>
  <c r="K13" i="15"/>
  <c r="G13" i="15"/>
  <c r="E13" i="15"/>
  <c r="L13" i="14"/>
  <c r="H13" i="14" s="1"/>
  <c r="I13" i="14"/>
  <c r="B13" i="16" l="1"/>
  <c r="J14" i="16"/>
  <c r="D13" i="15"/>
  <c r="G13" i="14"/>
  <c r="E13" i="14"/>
  <c r="K13" i="14"/>
  <c r="L14" i="16" l="1"/>
  <c r="I14" i="16"/>
  <c r="H14" i="16"/>
  <c r="J14" i="15"/>
  <c r="B13" i="15"/>
  <c r="D13" i="14"/>
  <c r="G14" i="16" l="1"/>
  <c r="E14" i="16"/>
  <c r="K14" i="16"/>
  <c r="L14" i="15"/>
  <c r="H14" i="15" s="1"/>
  <c r="I14" i="15"/>
  <c r="B13" i="14"/>
  <c r="J14" i="14"/>
  <c r="D14" i="16" l="1"/>
  <c r="G14" i="15"/>
  <c r="E14" i="15"/>
  <c r="K14" i="15"/>
  <c r="I14" i="14"/>
  <c r="L14" i="14"/>
  <c r="H14" i="14" s="1"/>
  <c r="B14" i="16" l="1"/>
  <c r="J15" i="16"/>
  <c r="D14" i="15"/>
  <c r="K14" i="14"/>
  <c r="G14" i="14"/>
  <c r="E14" i="14"/>
  <c r="L15" i="16" l="1"/>
  <c r="I15" i="16"/>
  <c r="H15" i="16"/>
  <c r="J15" i="15"/>
  <c r="B14" i="15"/>
  <c r="D14" i="14"/>
  <c r="G15" i="16" l="1"/>
  <c r="E15" i="16"/>
  <c r="K15" i="16"/>
  <c r="L15" i="15"/>
  <c r="I15" i="15"/>
  <c r="H15" i="15"/>
  <c r="B14" i="14"/>
  <c r="J15" i="14"/>
  <c r="D15" i="16" l="1"/>
  <c r="G15" i="15"/>
  <c r="E15" i="15"/>
  <c r="K15" i="15"/>
  <c r="I15" i="14"/>
  <c r="L15" i="14"/>
  <c r="H15" i="14" s="1"/>
  <c r="J16" i="16" l="1"/>
  <c r="B15" i="16"/>
  <c r="D15" i="15"/>
  <c r="K15" i="14"/>
  <c r="G15" i="14"/>
  <c r="E15" i="14"/>
  <c r="I16" i="16" l="1"/>
  <c r="L16" i="16"/>
  <c r="H16" i="16"/>
  <c r="B15" i="15"/>
  <c r="J16" i="15"/>
  <c r="D15" i="14"/>
  <c r="K16" i="16" l="1"/>
  <c r="G16" i="16"/>
  <c r="E16" i="16"/>
  <c r="L16" i="15"/>
  <c r="I16" i="15"/>
  <c r="H16" i="15"/>
  <c r="B15" i="14"/>
  <c r="J16" i="14"/>
  <c r="D16" i="16" l="1"/>
  <c r="G16" i="15"/>
  <c r="E16" i="15"/>
  <c r="K16" i="15"/>
  <c r="I16" i="14"/>
  <c r="L16" i="14"/>
  <c r="H16" i="14" s="1"/>
  <c r="J17" i="16" l="1"/>
  <c r="B16" i="16"/>
  <c r="D16" i="15"/>
  <c r="K16" i="14"/>
  <c r="G16" i="14"/>
  <c r="E16" i="14"/>
  <c r="I17" i="16" l="1"/>
  <c r="L17" i="16"/>
  <c r="K17" i="16" s="1"/>
  <c r="H17" i="16"/>
  <c r="B16" i="15"/>
  <c r="J17" i="15"/>
  <c r="D16" i="14"/>
  <c r="G17" i="16" l="1"/>
  <c r="E17" i="16"/>
  <c r="L17" i="15"/>
  <c r="H17" i="15" s="1"/>
  <c r="I17" i="15"/>
  <c r="B16" i="14"/>
  <c r="J17" i="14"/>
  <c r="D17" i="16" l="1"/>
  <c r="G17" i="15"/>
  <c r="E17" i="15"/>
  <c r="K17" i="15"/>
  <c r="L17" i="14"/>
  <c r="H17" i="14" s="1"/>
  <c r="I17" i="14"/>
  <c r="B17" i="16" l="1"/>
  <c r="J18" i="16"/>
  <c r="D17" i="15"/>
  <c r="G17" i="14"/>
  <c r="E17" i="14"/>
  <c r="K17" i="14"/>
  <c r="L18" i="16" l="1"/>
  <c r="I18" i="16"/>
  <c r="H18" i="16"/>
  <c r="J18" i="15"/>
  <c r="B17" i="15"/>
  <c r="D17" i="14"/>
  <c r="G18" i="16" l="1"/>
  <c r="E18" i="16"/>
  <c r="K18" i="16"/>
  <c r="I18" i="15"/>
  <c r="L18" i="15"/>
  <c r="K18" i="15" s="1"/>
  <c r="B17" i="14"/>
  <c r="J18" i="14"/>
  <c r="H18" i="15" l="1"/>
  <c r="D18" i="16"/>
  <c r="G18" i="15"/>
  <c r="E18" i="15"/>
  <c r="I18" i="14"/>
  <c r="L18" i="14"/>
  <c r="J19" i="16" l="1"/>
  <c r="B18" i="16"/>
  <c r="D18" i="15"/>
  <c r="K18" i="14"/>
  <c r="H18" i="14"/>
  <c r="G18" i="14" s="1"/>
  <c r="L19" i="16" l="1"/>
  <c r="I19" i="16"/>
  <c r="H19" i="16"/>
  <c r="J19" i="15"/>
  <c r="B18" i="15"/>
  <c r="E18" i="14"/>
  <c r="D18" i="14" s="1"/>
  <c r="G19" i="16" l="1"/>
  <c r="E19" i="16"/>
  <c r="K19" i="16"/>
  <c r="L19" i="15"/>
  <c r="I19" i="15"/>
  <c r="H19" i="15"/>
  <c r="J19" i="14"/>
  <c r="B18" i="14"/>
  <c r="D19" i="16" l="1"/>
  <c r="G19" i="15"/>
  <c r="E19" i="15"/>
  <c r="K19" i="15"/>
  <c r="L19" i="14"/>
  <c r="H19" i="14" s="1"/>
  <c r="I19" i="14"/>
  <c r="B19" i="16" l="1"/>
  <c r="J20" i="16"/>
  <c r="D19" i="15"/>
  <c r="G19" i="14"/>
  <c r="E19" i="14"/>
  <c r="K19" i="14"/>
  <c r="L20" i="16" l="1"/>
  <c r="I20" i="16"/>
  <c r="H20" i="16"/>
  <c r="J20" i="15"/>
  <c r="B19" i="15"/>
  <c r="D19" i="14"/>
  <c r="G20" i="16" l="1"/>
  <c r="E20" i="16"/>
  <c r="K20" i="16"/>
  <c r="I20" i="15"/>
  <c r="L20" i="15"/>
  <c r="B19" i="14"/>
  <c r="J20" i="14"/>
  <c r="D20" i="16" l="1"/>
  <c r="K20" i="15"/>
  <c r="H20" i="15"/>
  <c r="G20" i="15" s="1"/>
  <c r="E20" i="15"/>
  <c r="L20" i="14"/>
  <c r="H20" i="14" s="1"/>
  <c r="I20" i="14"/>
  <c r="J21" i="16" l="1"/>
  <c r="B20" i="16"/>
  <c r="D20" i="15"/>
  <c r="G20" i="14"/>
  <c r="E20" i="14"/>
  <c r="K20" i="14"/>
  <c r="I21" i="16" l="1"/>
  <c r="L21" i="16"/>
  <c r="H21" i="16"/>
  <c r="J21" i="15"/>
  <c r="B20" i="15"/>
  <c r="D20" i="14"/>
  <c r="K21" i="16" l="1"/>
  <c r="G21" i="16"/>
  <c r="E21" i="16"/>
  <c r="I21" i="15"/>
  <c r="L21" i="15"/>
  <c r="K21" i="15" s="1"/>
  <c r="H21" i="15"/>
  <c r="J21" i="14"/>
  <c r="B20" i="14"/>
  <c r="D21" i="16" l="1"/>
  <c r="G21" i="15"/>
  <c r="E21" i="15"/>
  <c r="I21" i="14"/>
  <c r="L21" i="14"/>
  <c r="B21" i="16" l="1"/>
  <c r="J22" i="16"/>
  <c r="D21" i="15"/>
  <c r="K21" i="14"/>
  <c r="H21" i="14"/>
  <c r="E21" i="14" s="1"/>
  <c r="L22" i="16" l="1"/>
  <c r="H22" i="16" s="1"/>
  <c r="I22" i="16"/>
  <c r="B21" i="15"/>
  <c r="J22" i="15"/>
  <c r="G21" i="14"/>
  <c r="D21" i="14"/>
  <c r="G22" i="16" l="1"/>
  <c r="E22" i="16"/>
  <c r="K22" i="16"/>
  <c r="L22" i="15"/>
  <c r="H22" i="15" s="1"/>
  <c r="I22" i="15"/>
  <c r="J22" i="14"/>
  <c r="B21" i="14"/>
  <c r="D22" i="16" l="1"/>
  <c r="G22" i="15"/>
  <c r="E22" i="15"/>
  <c r="K22" i="15"/>
  <c r="L22" i="14"/>
  <c r="H22" i="14" s="1"/>
  <c r="I22" i="14"/>
  <c r="B22" i="16" l="1"/>
  <c r="J23" i="16"/>
  <c r="D22" i="15"/>
  <c r="G22" i="14"/>
  <c r="E22" i="14"/>
  <c r="K22" i="14"/>
  <c r="I23" i="16" l="1"/>
  <c r="L23" i="16"/>
  <c r="H23" i="16"/>
  <c r="B22" i="15"/>
  <c r="J23" i="15"/>
  <c r="D22" i="14"/>
  <c r="K23" i="16" l="1"/>
  <c r="G23" i="16"/>
  <c r="E23" i="16"/>
  <c r="I23" i="15"/>
  <c r="L23" i="15"/>
  <c r="K23" i="15" s="1"/>
  <c r="J23" i="14"/>
  <c r="B22" i="14"/>
  <c r="D23" i="16" l="1"/>
  <c r="H23" i="15"/>
  <c r="G23" i="15"/>
  <c r="E23" i="15"/>
  <c r="L23" i="14"/>
  <c r="H23" i="14" s="1"/>
  <c r="I23" i="14"/>
  <c r="J24" i="16" l="1"/>
  <c r="B23" i="16"/>
  <c r="D23" i="15"/>
  <c r="G23" i="14"/>
  <c r="E23" i="14"/>
  <c r="K23" i="14"/>
  <c r="L24" i="16" l="1"/>
  <c r="I24" i="16"/>
  <c r="H24" i="16"/>
  <c r="J24" i="15"/>
  <c r="B23" i="15"/>
  <c r="D23" i="14"/>
  <c r="G24" i="16" l="1"/>
  <c r="E24" i="16"/>
  <c r="K24" i="16"/>
  <c r="I24" i="15"/>
  <c r="L24" i="15"/>
  <c r="K24" i="15" s="1"/>
  <c r="J24" i="14"/>
  <c r="B23" i="14"/>
  <c r="H24" i="15" l="1"/>
  <c r="D24" i="16"/>
  <c r="G24" i="15"/>
  <c r="E24" i="15"/>
  <c r="L24" i="14"/>
  <c r="H24" i="14" s="1"/>
  <c r="I24" i="14"/>
  <c r="B24" i="16" l="1"/>
  <c r="J25" i="16"/>
  <c r="D24" i="15"/>
  <c r="G24" i="14"/>
  <c r="E24" i="14"/>
  <c r="K24" i="14"/>
  <c r="L25" i="16" l="1"/>
  <c r="I25" i="16"/>
  <c r="H25" i="16"/>
  <c r="B24" i="15"/>
  <c r="J25" i="15"/>
  <c r="D24" i="14"/>
  <c r="G25" i="16" l="1"/>
  <c r="E25" i="16"/>
  <c r="K25" i="16"/>
  <c r="L25" i="15"/>
  <c r="H25" i="15" s="1"/>
  <c r="I25" i="15"/>
  <c r="B24" i="14"/>
  <c r="J25" i="14"/>
  <c r="D25" i="16" l="1"/>
  <c r="G25" i="15"/>
  <c r="E25" i="15"/>
  <c r="K25" i="15"/>
  <c r="I25" i="14"/>
  <c r="L25" i="14"/>
  <c r="H25" i="14" s="1"/>
  <c r="J26" i="16" l="1"/>
  <c r="B25" i="16"/>
  <c r="D25" i="15"/>
  <c r="K25" i="14"/>
  <c r="G25" i="14"/>
  <c r="E25" i="14"/>
  <c r="I26" i="16" l="1"/>
  <c r="L26" i="16"/>
  <c r="H26" i="16" s="1"/>
  <c r="B25" i="15"/>
  <c r="J26" i="15"/>
  <c r="D25" i="14"/>
  <c r="K26" i="16" l="1"/>
  <c r="G26" i="16"/>
  <c r="E26" i="16"/>
  <c r="I26" i="15"/>
  <c r="L26" i="15"/>
  <c r="B25" i="14"/>
  <c r="J26" i="14"/>
  <c r="D26" i="16" l="1"/>
  <c r="K26" i="15"/>
  <c r="H26" i="15"/>
  <c r="I26" i="14"/>
  <c r="L26" i="14"/>
  <c r="J27" i="16" l="1"/>
  <c r="B26" i="16"/>
  <c r="G26" i="15"/>
  <c r="E26" i="15"/>
  <c r="K26" i="14"/>
  <c r="H26" i="14"/>
  <c r="G26" i="14" s="1"/>
  <c r="L27" i="16" l="1"/>
  <c r="H27" i="16" s="1"/>
  <c r="I27" i="16"/>
  <c r="D26" i="15"/>
  <c r="E26" i="14"/>
  <c r="D26" i="14" s="1"/>
  <c r="G27" i="16" l="1"/>
  <c r="E27" i="16"/>
  <c r="K27" i="16"/>
  <c r="J27" i="15"/>
  <c r="B26" i="15"/>
  <c r="J27" i="14"/>
  <c r="B26" i="14"/>
  <c r="D27" i="16" l="1"/>
  <c r="L27" i="15"/>
  <c r="H27" i="15" s="1"/>
  <c r="I27" i="15"/>
  <c r="L27" i="14"/>
  <c r="H27" i="14" s="1"/>
  <c r="I27" i="14"/>
  <c r="B27" i="16" l="1"/>
  <c r="J28" i="16"/>
  <c r="G27" i="15"/>
  <c r="E27" i="15"/>
  <c r="K27" i="15"/>
  <c r="G27" i="14"/>
  <c r="E27" i="14"/>
  <c r="K27" i="14"/>
  <c r="L28" i="16" l="1"/>
  <c r="I28" i="16"/>
  <c r="H28" i="16"/>
  <c r="D27" i="15"/>
  <c r="D27" i="14"/>
  <c r="G28" i="16" l="1"/>
  <c r="E28" i="16"/>
  <c r="K28" i="16"/>
  <c r="B27" i="15"/>
  <c r="J28" i="15"/>
  <c r="B27" i="14"/>
  <c r="J28" i="14"/>
  <c r="D28" i="16" l="1"/>
  <c r="L28" i="15"/>
  <c r="I28" i="15"/>
  <c r="H28" i="15"/>
  <c r="L28" i="14"/>
  <c r="H28" i="14" s="1"/>
  <c r="I28" i="14"/>
  <c r="J29" i="16" l="1"/>
  <c r="B28" i="16"/>
  <c r="G28" i="15"/>
  <c r="E28" i="15"/>
  <c r="K28" i="15"/>
  <c r="G28" i="14"/>
  <c r="E28" i="14"/>
  <c r="K28" i="14"/>
  <c r="I29" i="16" l="1"/>
  <c r="L29" i="16"/>
  <c r="K29" i="16" s="1"/>
  <c r="D28" i="15"/>
  <c r="D28" i="14"/>
  <c r="H29" i="16" l="1"/>
  <c r="G29" i="16"/>
  <c r="E29" i="16"/>
  <c r="J29" i="15"/>
  <c r="B28" i="15"/>
  <c r="J29" i="14"/>
  <c r="B28" i="14"/>
  <c r="D29" i="16" l="1"/>
  <c r="I29" i="15"/>
  <c r="L29" i="15"/>
  <c r="H29" i="15"/>
  <c r="I29" i="14"/>
  <c r="L29" i="14"/>
  <c r="H29" i="14" s="1"/>
  <c r="B29" i="16" l="1"/>
  <c r="J30" i="16"/>
  <c r="G29" i="15"/>
  <c r="E29" i="15"/>
  <c r="K29" i="15"/>
  <c r="K29" i="14"/>
  <c r="G29" i="14"/>
  <c r="E29" i="14"/>
  <c r="L30" i="16" l="1"/>
  <c r="I30" i="16"/>
  <c r="H30" i="16"/>
  <c r="D29" i="15"/>
  <c r="D29" i="14"/>
  <c r="G30" i="16" l="1"/>
  <c r="E30" i="16"/>
  <c r="K30" i="16"/>
  <c r="B29" i="15"/>
  <c r="J30" i="15"/>
  <c r="B29" i="14"/>
  <c r="J30" i="14"/>
  <c r="D30" i="16" l="1"/>
  <c r="L30" i="15"/>
  <c r="I30" i="15"/>
  <c r="H30" i="15"/>
  <c r="L30" i="14"/>
  <c r="H30" i="14" s="1"/>
  <c r="I30" i="14"/>
  <c r="B30" i="16" l="1"/>
  <c r="J31" i="16"/>
  <c r="K30" i="15"/>
  <c r="G30" i="15"/>
  <c r="E30" i="15"/>
  <c r="G30" i="14"/>
  <c r="E30" i="14"/>
  <c r="K30" i="14"/>
  <c r="I31" i="16" l="1"/>
  <c r="L31" i="16"/>
  <c r="H31" i="16"/>
  <c r="D30" i="15"/>
  <c r="D30" i="14"/>
  <c r="K31" i="16" l="1"/>
  <c r="G31" i="16"/>
  <c r="E31" i="16"/>
  <c r="B30" i="15"/>
  <c r="J31" i="15"/>
  <c r="B30" i="14"/>
  <c r="J31" i="14"/>
  <c r="D31" i="16" l="1"/>
  <c r="L31" i="15"/>
  <c r="I31" i="15"/>
  <c r="I31" i="14"/>
  <c r="L31" i="14"/>
  <c r="J32" i="16" l="1"/>
  <c r="B31" i="16"/>
  <c r="K31" i="15"/>
  <c r="H31" i="15"/>
  <c r="K31" i="14"/>
  <c r="H31" i="14"/>
  <c r="G31" i="14" s="1"/>
  <c r="L32" i="16" l="1"/>
  <c r="H32" i="16" s="1"/>
  <c r="I32" i="16"/>
  <c r="G31" i="15"/>
  <c r="E31" i="15"/>
  <c r="E31" i="14"/>
  <c r="D31" i="14" s="1"/>
  <c r="G32" i="16" l="1"/>
  <c r="E32" i="16"/>
  <c r="K32" i="16"/>
  <c r="D31" i="15"/>
  <c r="J32" i="14"/>
  <c r="B31" i="14"/>
  <c r="D32" i="16" l="1"/>
  <c r="J32" i="15"/>
  <c r="B31" i="15"/>
  <c r="L32" i="14"/>
  <c r="H32" i="14" s="1"/>
  <c r="I32" i="14"/>
  <c r="B32" i="16" l="1"/>
  <c r="J33" i="16"/>
  <c r="I32" i="15"/>
  <c r="L32" i="15"/>
  <c r="K32" i="15" s="1"/>
  <c r="H32" i="15"/>
  <c r="G32" i="14"/>
  <c r="E32" i="14"/>
  <c r="K32" i="14"/>
  <c r="L33" i="16" l="1"/>
  <c r="I33" i="16"/>
  <c r="H33" i="16"/>
  <c r="G32" i="15"/>
  <c r="E32" i="15"/>
  <c r="D32" i="14"/>
  <c r="G33" i="16" l="1"/>
  <c r="E33" i="16"/>
  <c r="K33" i="16"/>
  <c r="D32" i="15"/>
  <c r="B32" i="14"/>
  <c r="J33" i="14"/>
  <c r="D33" i="16" l="1"/>
  <c r="B32" i="15"/>
  <c r="J33" i="15"/>
  <c r="I33" i="14"/>
  <c r="L33" i="14"/>
  <c r="J34" i="16" l="1"/>
  <c r="B33" i="16"/>
  <c r="L33" i="15"/>
  <c r="H33" i="15" s="1"/>
  <c r="I33" i="15"/>
  <c r="K33" i="14"/>
  <c r="H33" i="14"/>
  <c r="G33" i="14" s="1"/>
  <c r="I34" i="16" l="1"/>
  <c r="L34" i="16"/>
  <c r="K34" i="16" s="1"/>
  <c r="G33" i="15"/>
  <c r="E33" i="15"/>
  <c r="K33" i="15"/>
  <c r="E33" i="14"/>
  <c r="D33" i="14" s="1"/>
  <c r="H34" i="16" l="1"/>
  <c r="D33" i="15"/>
  <c r="J34" i="14"/>
  <c r="B33" i="14"/>
  <c r="G34" i="16" l="1"/>
  <c r="E34" i="16"/>
  <c r="B33" i="15"/>
  <c r="J34" i="15"/>
  <c r="I34" i="14"/>
  <c r="L34" i="14"/>
  <c r="D34" i="16" l="1"/>
  <c r="I34" i="15"/>
  <c r="L34" i="15"/>
  <c r="K34" i="15" s="1"/>
  <c r="K34" i="14"/>
  <c r="H34" i="14"/>
  <c r="G34" i="14" s="1"/>
  <c r="H34" i="15" l="1"/>
  <c r="J35" i="16"/>
  <c r="B34" i="16"/>
  <c r="G34" i="15"/>
  <c r="E34" i="15"/>
  <c r="E34" i="14"/>
  <c r="D34" i="14" s="1"/>
  <c r="L35" i="16" l="1"/>
  <c r="I35" i="16"/>
  <c r="H35" i="16"/>
  <c r="D34" i="15"/>
  <c r="J35" i="14"/>
  <c r="B34" i="14"/>
  <c r="G35" i="16" l="1"/>
  <c r="E35" i="16"/>
  <c r="K35" i="16"/>
  <c r="J35" i="15"/>
  <c r="B34" i="15"/>
  <c r="L35" i="14"/>
  <c r="H35" i="14" s="1"/>
  <c r="I35" i="14"/>
  <c r="D35" i="16" l="1"/>
  <c r="L35" i="15"/>
  <c r="H35" i="15" s="1"/>
  <c r="I35" i="15"/>
  <c r="G35" i="14"/>
  <c r="E35" i="14"/>
  <c r="K35" i="14"/>
  <c r="B35" i="16" l="1"/>
  <c r="J36" i="16"/>
  <c r="G35" i="15"/>
  <c r="E35" i="15"/>
  <c r="K35" i="15"/>
  <c r="D35" i="14"/>
  <c r="I36" i="16" l="1"/>
  <c r="L36" i="16"/>
  <c r="K36" i="16" s="1"/>
  <c r="D35" i="15"/>
  <c r="B35" i="14"/>
  <c r="J36" i="14"/>
  <c r="H36" i="16" l="1"/>
  <c r="G36" i="16"/>
  <c r="E36" i="16"/>
  <c r="B35" i="15"/>
  <c r="J36" i="15"/>
  <c r="L36" i="14"/>
  <c r="H36" i="14" s="1"/>
  <c r="I36" i="14"/>
  <c r="D36" i="16" l="1"/>
  <c r="L36" i="15"/>
  <c r="H36" i="15" s="1"/>
  <c r="I36" i="15"/>
  <c r="G36" i="14"/>
  <c r="E36" i="14"/>
  <c r="K36" i="14"/>
  <c r="J37" i="16" l="1"/>
  <c r="B36" i="16"/>
  <c r="G36" i="15"/>
  <c r="E36" i="15"/>
  <c r="K36" i="15"/>
  <c r="D36" i="14"/>
  <c r="I37" i="16" l="1"/>
  <c r="L37" i="16"/>
  <c r="K37" i="16" s="1"/>
  <c r="H37" i="16"/>
  <c r="D36" i="15"/>
  <c r="J37" i="14"/>
  <c r="B36" i="14"/>
  <c r="G37" i="16" l="1"/>
  <c r="E37" i="16"/>
  <c r="J37" i="15"/>
  <c r="B36" i="15"/>
  <c r="I37" i="14"/>
  <c r="L37" i="14"/>
  <c r="H37" i="14" s="1"/>
  <c r="D37" i="16" l="1"/>
  <c r="I37" i="15"/>
  <c r="L37" i="15"/>
  <c r="H37" i="15"/>
  <c r="K37" i="14"/>
  <c r="G37" i="14"/>
  <c r="E37" i="14"/>
  <c r="K37" i="15" l="1"/>
  <c r="B37" i="16"/>
  <c r="J38" i="16"/>
  <c r="G37" i="15"/>
  <c r="E37" i="15"/>
  <c r="D37" i="14"/>
  <c r="L38" i="16" l="1"/>
  <c r="H38" i="16" s="1"/>
  <c r="I38" i="16"/>
  <c r="D37" i="15"/>
  <c r="B37" i="14"/>
  <c r="J38" i="14"/>
  <c r="G38" i="16" l="1"/>
  <c r="E38" i="16"/>
  <c r="K38" i="16"/>
  <c r="B37" i="15"/>
  <c r="J38" i="15"/>
  <c r="L38" i="14"/>
  <c r="H38" i="14" s="1"/>
  <c r="I38" i="14"/>
  <c r="D38" i="16" l="1"/>
  <c r="L38" i="15"/>
  <c r="H38" i="15" s="1"/>
  <c r="I38" i="15"/>
  <c r="G38" i="14"/>
  <c r="E38" i="14"/>
  <c r="K38" i="14"/>
  <c r="B38" i="16" l="1"/>
  <c r="J39" i="16"/>
  <c r="G38" i="15"/>
  <c r="E38" i="15"/>
  <c r="K38" i="15"/>
  <c r="D38" i="14"/>
  <c r="I39" i="16" l="1"/>
  <c r="L39" i="16"/>
  <c r="K39" i="16" s="1"/>
  <c r="D38" i="15"/>
  <c r="J39" i="14"/>
  <c r="B38" i="14"/>
  <c r="H39" i="16" l="1"/>
  <c r="G39" i="16"/>
  <c r="E39" i="16"/>
  <c r="B38" i="15"/>
  <c r="J39" i="15"/>
  <c r="I39" i="14"/>
  <c r="L39" i="14"/>
  <c r="D39" i="16" l="1"/>
  <c r="L39" i="15"/>
  <c r="I39" i="15"/>
  <c r="K39" i="14"/>
  <c r="H39" i="14"/>
  <c r="G39" i="14" s="1"/>
  <c r="J40" i="16" l="1"/>
  <c r="B39" i="16"/>
  <c r="K39" i="15"/>
  <c r="H39" i="15"/>
  <c r="E39" i="14"/>
  <c r="D39" i="14" s="1"/>
  <c r="L40" i="16" l="1"/>
  <c r="I40" i="16"/>
  <c r="H40" i="16"/>
  <c r="G39" i="15"/>
  <c r="E39" i="15"/>
  <c r="J40" i="14"/>
  <c r="B39" i="14"/>
  <c r="G40" i="16" l="1"/>
  <c r="E40" i="16"/>
  <c r="K40" i="16"/>
  <c r="D39" i="15"/>
  <c r="L40" i="14"/>
  <c r="H40" i="14" s="1"/>
  <c r="I40" i="14"/>
  <c r="D40" i="16" l="1"/>
  <c r="J40" i="15"/>
  <c r="B39" i="15"/>
  <c r="G40" i="14"/>
  <c r="E40" i="14"/>
  <c r="K40" i="14"/>
  <c r="B40" i="16" l="1"/>
  <c r="J41" i="16"/>
  <c r="I40" i="15"/>
  <c r="L40" i="15"/>
  <c r="H40" i="15" s="1"/>
  <c r="D40" i="14"/>
  <c r="L41" i="16" l="1"/>
  <c r="I41" i="16"/>
  <c r="H41" i="16"/>
  <c r="K40" i="15"/>
  <c r="G40" i="15"/>
  <c r="E40" i="15"/>
  <c r="B40" i="14"/>
  <c r="J41" i="14"/>
  <c r="G41" i="16" l="1"/>
  <c r="E41" i="16"/>
  <c r="K41" i="16"/>
  <c r="D40" i="15"/>
  <c r="L41" i="14"/>
  <c r="H41" i="14" s="1"/>
  <c r="I41" i="14"/>
  <c r="D41" i="16" l="1"/>
  <c r="B40" i="15"/>
  <c r="J41" i="15"/>
  <c r="G41" i="14"/>
  <c r="E41" i="14"/>
  <c r="K41" i="14"/>
  <c r="J42" i="16" l="1"/>
  <c r="B41" i="16"/>
  <c r="L41" i="15"/>
  <c r="I41" i="15"/>
  <c r="D41" i="14"/>
  <c r="I42" i="16" l="1"/>
  <c r="L42" i="16"/>
  <c r="H42" i="16" s="1"/>
  <c r="K41" i="15"/>
  <c r="H41" i="15"/>
  <c r="J42" i="14"/>
  <c r="B41" i="14"/>
  <c r="K42" i="16" l="1"/>
  <c r="G42" i="16"/>
  <c r="E42" i="16"/>
  <c r="G41" i="15"/>
  <c r="E41" i="15"/>
  <c r="I42" i="14"/>
  <c r="L42" i="14"/>
  <c r="D42" i="16" l="1"/>
  <c r="D41" i="15"/>
  <c r="K42" i="14"/>
  <c r="H42" i="14"/>
  <c r="G42" i="14" s="1"/>
  <c r="J43" i="16" l="1"/>
  <c r="B42" i="16"/>
  <c r="B41" i="15"/>
  <c r="J42" i="15"/>
  <c r="E42" i="14"/>
  <c r="D42" i="14" s="1"/>
  <c r="L43" i="16" l="1"/>
  <c r="I43" i="16"/>
  <c r="H43" i="16"/>
  <c r="I42" i="15"/>
  <c r="L42" i="15"/>
  <c r="H42" i="15" s="1"/>
  <c r="J43" i="14"/>
  <c r="B42" i="14"/>
  <c r="G43" i="16" l="1"/>
  <c r="E43" i="16"/>
  <c r="K43" i="16"/>
  <c r="G42" i="15"/>
  <c r="E42" i="15"/>
  <c r="K42" i="15"/>
  <c r="L43" i="14"/>
  <c r="H43" i="14" s="1"/>
  <c r="I43" i="14"/>
  <c r="D43" i="16" l="1"/>
  <c r="D42" i="15"/>
  <c r="G43" i="14"/>
  <c r="E43" i="14"/>
  <c r="K43" i="14"/>
  <c r="B43" i="16" l="1"/>
  <c r="J44" i="16"/>
  <c r="J43" i="15"/>
  <c r="B42" i="15"/>
  <c r="D43" i="14"/>
  <c r="L44" i="16" l="1"/>
  <c r="I44" i="16"/>
  <c r="H44" i="16"/>
  <c r="L43" i="15"/>
  <c r="H43" i="15" s="1"/>
  <c r="I43" i="15"/>
  <c r="B43" i="14"/>
  <c r="J44" i="14"/>
  <c r="G44" i="16" l="1"/>
  <c r="E44" i="16"/>
  <c r="K44" i="16"/>
  <c r="G43" i="15"/>
  <c r="E43" i="15"/>
  <c r="K43" i="15"/>
  <c r="L44" i="14"/>
  <c r="H44" i="14" s="1"/>
  <c r="I44" i="14"/>
  <c r="D44" i="16" l="1"/>
  <c r="D43" i="15"/>
  <c r="G44" i="14"/>
  <c r="E44" i="14"/>
  <c r="K44" i="14"/>
  <c r="J45" i="16" l="1"/>
  <c r="B44" i="16"/>
  <c r="B43" i="15"/>
  <c r="J44" i="15"/>
  <c r="D44" i="14"/>
  <c r="I45" i="16" l="1"/>
  <c r="L45" i="16"/>
  <c r="H45" i="16"/>
  <c r="L44" i="15"/>
  <c r="H44" i="15" s="1"/>
  <c r="I44" i="15"/>
  <c r="J45" i="14"/>
  <c r="B44" i="14"/>
  <c r="K45" i="16" l="1"/>
  <c r="G45" i="16"/>
  <c r="E45" i="16"/>
  <c r="G44" i="15"/>
  <c r="E44" i="15"/>
  <c r="K44" i="15"/>
  <c r="I45" i="14"/>
  <c r="L45" i="14"/>
  <c r="D45" i="16" l="1"/>
  <c r="D44" i="15"/>
  <c r="K45" i="14"/>
  <c r="H45" i="14"/>
  <c r="G45" i="14" s="1"/>
  <c r="B45" i="16" l="1"/>
  <c r="J46" i="16"/>
  <c r="J45" i="15"/>
  <c r="B44" i="15"/>
  <c r="E45" i="14"/>
  <c r="D45" i="14" s="1"/>
  <c r="L46" i="16" l="1"/>
  <c r="I46" i="16"/>
  <c r="H46" i="16"/>
  <c r="I45" i="15"/>
  <c r="L45" i="15"/>
  <c r="B45" i="14"/>
  <c r="J46" i="14"/>
  <c r="G46" i="16" l="1"/>
  <c r="E46" i="16"/>
  <c r="K46" i="16"/>
  <c r="K45" i="15"/>
  <c r="H45" i="15"/>
  <c r="L46" i="14"/>
  <c r="H46" i="14" s="1"/>
  <c r="I46" i="14"/>
  <c r="D46" i="16" l="1"/>
  <c r="G45" i="15"/>
  <c r="E45" i="15"/>
  <c r="G46" i="14"/>
  <c r="E46" i="14"/>
  <c r="K46" i="14"/>
  <c r="B46" i="16" l="1"/>
  <c r="J47" i="16"/>
  <c r="D45" i="15"/>
  <c r="D46" i="14"/>
  <c r="I47" i="16" l="1"/>
  <c r="L47" i="16"/>
  <c r="K47" i="16" s="1"/>
  <c r="J46" i="15"/>
  <c r="B45" i="15"/>
  <c r="B46" i="14"/>
  <c r="J47" i="14"/>
  <c r="H47" i="16" l="1"/>
  <c r="G47" i="16"/>
  <c r="E47" i="16"/>
  <c r="L46" i="15"/>
  <c r="I46" i="15"/>
  <c r="H46" i="15"/>
  <c r="I47" i="14"/>
  <c r="L47" i="14"/>
  <c r="D47" i="16" l="1"/>
  <c r="G46" i="15"/>
  <c r="E46" i="15"/>
  <c r="K46" i="15"/>
  <c r="K47" i="14"/>
  <c r="H47" i="14"/>
  <c r="G47" i="14" s="1"/>
  <c r="J48" i="16" l="1"/>
  <c r="B47" i="16"/>
  <c r="D46" i="15"/>
  <c r="E47" i="14"/>
  <c r="D47" i="14" s="1"/>
  <c r="L48" i="16" l="1"/>
  <c r="I48" i="16"/>
  <c r="H48" i="16"/>
  <c r="B46" i="15"/>
  <c r="J47" i="15"/>
  <c r="J48" i="14"/>
  <c r="B47" i="14"/>
  <c r="G48" i="16" l="1"/>
  <c r="E48" i="16"/>
  <c r="K48" i="16"/>
  <c r="I47" i="15"/>
  <c r="L47" i="15"/>
  <c r="L48" i="14"/>
  <c r="H48" i="14" s="1"/>
  <c r="I48" i="14"/>
  <c r="D48" i="16" l="1"/>
  <c r="K47" i="15"/>
  <c r="H47" i="15"/>
  <c r="G48" i="14"/>
  <c r="E48" i="14"/>
  <c r="K48" i="14"/>
  <c r="B48" i="16" l="1"/>
  <c r="J49" i="16"/>
  <c r="G47" i="15"/>
  <c r="E47" i="15"/>
  <c r="D48" i="14"/>
  <c r="L49" i="16" l="1"/>
  <c r="I49" i="16"/>
  <c r="H49" i="16"/>
  <c r="D47" i="15"/>
  <c r="B48" i="14"/>
  <c r="J49" i="14"/>
  <c r="G49" i="16" l="1"/>
  <c r="E49" i="16"/>
  <c r="K49" i="16"/>
  <c r="J48" i="15"/>
  <c r="B47" i="15"/>
  <c r="L49" i="14"/>
  <c r="H49" i="14" s="1"/>
  <c r="I49" i="14"/>
  <c r="D49" i="16" l="1"/>
  <c r="I48" i="15"/>
  <c r="L48" i="15"/>
  <c r="H48" i="15"/>
  <c r="G49" i="14"/>
  <c r="E49" i="14"/>
  <c r="K49" i="14"/>
  <c r="J50" i="16" l="1"/>
  <c r="B49" i="16"/>
  <c r="K48" i="15"/>
  <c r="G48" i="15"/>
  <c r="E48" i="15"/>
  <c r="D49" i="14"/>
  <c r="I50" i="16" l="1"/>
  <c r="L50" i="16"/>
  <c r="K50" i="16" s="1"/>
  <c r="H50" i="16"/>
  <c r="D48" i="15"/>
  <c r="J50" i="14"/>
  <c r="B49" i="14"/>
  <c r="G50" i="16" l="1"/>
  <c r="E50" i="16"/>
  <c r="B48" i="15"/>
  <c r="J49" i="15"/>
  <c r="I50" i="14"/>
  <c r="L50" i="14"/>
  <c r="H50" i="14" s="1"/>
  <c r="D50" i="16" l="1"/>
  <c r="L49" i="15"/>
  <c r="H49" i="15" s="1"/>
  <c r="I49" i="15"/>
  <c r="K50" i="14"/>
  <c r="G50" i="14"/>
  <c r="E50" i="14"/>
  <c r="J51" i="16" l="1"/>
  <c r="B50" i="16"/>
  <c r="G49" i="15"/>
  <c r="E49" i="15"/>
  <c r="K49" i="15"/>
  <c r="D50" i="14"/>
  <c r="L51" i="16" l="1"/>
  <c r="I51" i="16"/>
  <c r="H51" i="16"/>
  <c r="D49" i="15"/>
  <c r="J51" i="14"/>
  <c r="B50" i="14"/>
  <c r="G51" i="16" l="1"/>
  <c r="E51" i="16"/>
  <c r="K51" i="16"/>
  <c r="B49" i="15"/>
  <c r="J50" i="15"/>
  <c r="L51" i="14"/>
  <c r="H51" i="14" s="1"/>
  <c r="I51" i="14"/>
  <c r="D51" i="16" l="1"/>
  <c r="I50" i="15"/>
  <c r="L50" i="15"/>
  <c r="G51" i="14"/>
  <c r="E51" i="14"/>
  <c r="K51" i="14"/>
  <c r="B51" i="16" l="1"/>
  <c r="J52" i="16"/>
  <c r="K50" i="15"/>
  <c r="H50" i="15"/>
  <c r="D51" i="14"/>
  <c r="L52" i="16" l="1"/>
  <c r="I52" i="16"/>
  <c r="H52" i="16"/>
  <c r="G50" i="15"/>
  <c r="E50" i="15"/>
  <c r="B51" i="14"/>
  <c r="J52" i="14"/>
  <c r="G52" i="16" l="1"/>
  <c r="E52" i="16"/>
  <c r="K52" i="16"/>
  <c r="D50" i="15"/>
  <c r="L52" i="14"/>
  <c r="H52" i="14" s="1"/>
  <c r="I52" i="14"/>
  <c r="D52" i="16" l="1"/>
  <c r="J51" i="15"/>
  <c r="B50" i="15"/>
  <c r="G52" i="14"/>
  <c r="E52" i="14"/>
  <c r="K52" i="14"/>
  <c r="J53" i="16" l="1"/>
  <c r="B52" i="16"/>
  <c r="L51" i="15"/>
  <c r="H51" i="15" s="1"/>
  <c r="I51" i="15"/>
  <c r="D52" i="14"/>
  <c r="I53" i="16" l="1"/>
  <c r="L53" i="16"/>
  <c r="K53" i="16" s="1"/>
  <c r="H53" i="16"/>
  <c r="G51" i="15"/>
  <c r="E51" i="15"/>
  <c r="K51" i="15"/>
  <c r="J53" i="14"/>
  <c r="B52" i="14"/>
  <c r="G53" i="16" l="1"/>
  <c r="E53" i="16"/>
  <c r="D51" i="15"/>
  <c r="I53" i="14"/>
  <c r="L53" i="14"/>
  <c r="D53" i="16" l="1"/>
  <c r="B51" i="15"/>
  <c r="J52" i="15"/>
  <c r="K53" i="14"/>
  <c r="H53" i="14"/>
  <c r="G53" i="14" s="1"/>
  <c r="B53" i="16" l="1"/>
  <c r="J54" i="16"/>
  <c r="L52" i="15"/>
  <c r="H52" i="15" s="1"/>
  <c r="I52" i="15"/>
  <c r="E53" i="14"/>
  <c r="D53" i="14" s="1"/>
  <c r="L54" i="16" l="1"/>
  <c r="I54" i="16"/>
  <c r="H54" i="16"/>
  <c r="G52" i="15"/>
  <c r="E52" i="15"/>
  <c r="K52" i="15"/>
  <c r="B53" i="14"/>
  <c r="J54" i="14"/>
  <c r="G54" i="16" l="1"/>
  <c r="E54" i="16"/>
  <c r="K54" i="16"/>
  <c r="D52" i="15"/>
  <c r="L54" i="14"/>
  <c r="H54" i="14" s="1"/>
  <c r="I54" i="14"/>
  <c r="D54" i="16" l="1"/>
  <c r="J53" i="15"/>
  <c r="B52" i="15"/>
  <c r="G54" i="14"/>
  <c r="E54" i="14"/>
  <c r="K54" i="14"/>
  <c r="B54" i="16" l="1"/>
  <c r="J55" i="16"/>
  <c r="I53" i="15"/>
  <c r="L53" i="15"/>
  <c r="D54" i="14"/>
  <c r="I55" i="16" l="1"/>
  <c r="L55" i="16"/>
  <c r="K55" i="16" s="1"/>
  <c r="K53" i="15"/>
  <c r="H53" i="15"/>
  <c r="E53" i="15" s="1"/>
  <c r="B54" i="14"/>
  <c r="J55" i="14"/>
  <c r="G53" i="15" l="1"/>
  <c r="H55" i="16"/>
  <c r="D53" i="15"/>
  <c r="I55" i="14"/>
  <c r="L55" i="14"/>
  <c r="G55" i="16" l="1"/>
  <c r="E55" i="16"/>
  <c r="J54" i="15"/>
  <c r="B53" i="15"/>
  <c r="K55" i="14"/>
  <c r="H55" i="14"/>
  <c r="G55" i="14" s="1"/>
  <c r="D55" i="16" l="1"/>
  <c r="L54" i="15"/>
  <c r="I54" i="15"/>
  <c r="H54" i="15"/>
  <c r="E55" i="14"/>
  <c r="D55" i="14" s="1"/>
  <c r="J56" i="16" l="1"/>
  <c r="B55" i="16"/>
  <c r="G54" i="15"/>
  <c r="E54" i="15"/>
  <c r="K54" i="15"/>
  <c r="J56" i="14"/>
  <c r="B55" i="14"/>
  <c r="L56" i="16" l="1"/>
  <c r="H56" i="16" s="1"/>
  <c r="I56" i="16"/>
  <c r="D54" i="15"/>
  <c r="L56" i="14"/>
  <c r="H56" i="14" s="1"/>
  <c r="I56" i="14"/>
  <c r="G56" i="16" l="1"/>
  <c r="E56" i="16"/>
  <c r="K56" i="16"/>
  <c r="B54" i="15"/>
  <c r="J55" i="15"/>
  <c r="G56" i="14"/>
  <c r="E56" i="14"/>
  <c r="K56" i="14"/>
  <c r="D56" i="16" l="1"/>
  <c r="L55" i="15"/>
  <c r="I55" i="15"/>
  <c r="H55" i="15"/>
  <c r="D56" i="14"/>
  <c r="B56" i="16" l="1"/>
  <c r="J57" i="16"/>
  <c r="G55" i="15"/>
  <c r="E55" i="15"/>
  <c r="K55" i="15"/>
  <c r="B56" i="14"/>
  <c r="J57" i="14"/>
  <c r="L57" i="16" l="1"/>
  <c r="I57" i="16"/>
  <c r="H57" i="16"/>
  <c r="D55" i="15"/>
  <c r="L57" i="14"/>
  <c r="H57" i="14" s="1"/>
  <c r="I57" i="14"/>
  <c r="G57" i="16" l="1"/>
  <c r="E57" i="16"/>
  <c r="K57" i="16"/>
  <c r="J56" i="15"/>
  <c r="B55" i="15"/>
  <c r="G57" i="14"/>
  <c r="E57" i="14"/>
  <c r="K57" i="14"/>
  <c r="D57" i="16" l="1"/>
  <c r="I56" i="15"/>
  <c r="L56" i="15"/>
  <c r="H56" i="15" s="1"/>
  <c r="D57" i="14"/>
  <c r="J58" i="16" l="1"/>
  <c r="B57" i="16"/>
  <c r="G56" i="15"/>
  <c r="E56" i="15"/>
  <c r="K56" i="15"/>
  <c r="J58" i="14"/>
  <c r="B57" i="14"/>
  <c r="I58" i="16" l="1"/>
  <c r="L58" i="16"/>
  <c r="K58" i="16" s="1"/>
  <c r="H58" i="16"/>
  <c r="D56" i="15"/>
  <c r="I58" i="14"/>
  <c r="L58" i="14"/>
  <c r="G58" i="16" l="1"/>
  <c r="E58" i="16"/>
  <c r="B56" i="15"/>
  <c r="J57" i="15"/>
  <c r="K58" i="14"/>
  <c r="H58" i="14"/>
  <c r="G58" i="14" s="1"/>
  <c r="D58" i="16" l="1"/>
  <c r="L57" i="15"/>
  <c r="I57" i="15"/>
  <c r="E58" i="14"/>
  <c r="D58" i="14" s="1"/>
  <c r="J59" i="16" l="1"/>
  <c r="B58" i="16"/>
  <c r="K57" i="15"/>
  <c r="H57" i="15"/>
  <c r="J59" i="14"/>
  <c r="B58" i="14"/>
  <c r="L59" i="16" l="1"/>
  <c r="I59" i="16"/>
  <c r="H59" i="16"/>
  <c r="G57" i="15"/>
  <c r="E57" i="15"/>
  <c r="L59" i="14"/>
  <c r="H59" i="14" s="1"/>
  <c r="I59" i="14"/>
  <c r="G59" i="16" l="1"/>
  <c r="E59" i="16"/>
  <c r="K59" i="16"/>
  <c r="D57" i="15"/>
  <c r="G59" i="14"/>
  <c r="E59" i="14"/>
  <c r="K59" i="14"/>
  <c r="D59" i="16" l="1"/>
  <c r="B57" i="15"/>
  <c r="J58" i="15"/>
  <c r="D59" i="14"/>
  <c r="B59" i="16" l="1"/>
  <c r="J60" i="16"/>
  <c r="I58" i="15"/>
  <c r="L58" i="15"/>
  <c r="H58" i="15" s="1"/>
  <c r="B59" i="14"/>
  <c r="J60" i="14"/>
  <c r="L60" i="16" l="1"/>
  <c r="H60" i="16" s="1"/>
  <c r="I60" i="16"/>
  <c r="G58" i="15"/>
  <c r="E58" i="15"/>
  <c r="K58" i="15"/>
  <c r="L60" i="14"/>
  <c r="H60" i="14" s="1"/>
  <c r="I60" i="14"/>
  <c r="G60" i="16" l="1"/>
  <c r="E60" i="16"/>
  <c r="K60" i="16"/>
  <c r="D58" i="15"/>
  <c r="G60" i="14"/>
  <c r="E60" i="14"/>
  <c r="K60" i="14"/>
  <c r="D60" i="16" l="1"/>
  <c r="J59" i="15"/>
  <c r="B58" i="15"/>
  <c r="D60" i="14"/>
  <c r="J61" i="16" l="1"/>
  <c r="B60" i="16"/>
  <c r="L59" i="15"/>
  <c r="I59" i="15"/>
  <c r="J61" i="14"/>
  <c r="B60" i="14"/>
  <c r="I61" i="16" l="1"/>
  <c r="L61" i="16"/>
  <c r="H61" i="16"/>
  <c r="K59" i="15"/>
  <c r="H59" i="15"/>
  <c r="I61" i="14"/>
  <c r="L61" i="14"/>
  <c r="H61" i="14" s="1"/>
  <c r="K61" i="16" l="1"/>
  <c r="G61" i="16"/>
  <c r="E61" i="16"/>
  <c r="G59" i="15"/>
  <c r="E59" i="15"/>
  <c r="G61" i="14"/>
  <c r="E61" i="14"/>
  <c r="K61" i="14"/>
  <c r="D61" i="16" l="1"/>
  <c r="D59" i="15"/>
  <c r="D61" i="14"/>
  <c r="B61" i="16" l="1"/>
  <c r="J62" i="16"/>
  <c r="B59" i="15"/>
  <c r="J60" i="15"/>
  <c r="B61" i="14"/>
  <c r="J62" i="14"/>
  <c r="L62" i="16" l="1"/>
  <c r="H62" i="16" s="1"/>
  <c r="I62" i="16"/>
  <c r="L60" i="15"/>
  <c r="H60" i="15" s="1"/>
  <c r="I60" i="15"/>
  <c r="L62" i="14"/>
  <c r="H62" i="14" s="1"/>
  <c r="I62" i="14"/>
  <c r="G62" i="16" l="1"/>
  <c r="E62" i="16"/>
  <c r="K62" i="16"/>
  <c r="G60" i="15"/>
  <c r="E60" i="15"/>
  <c r="K60" i="15"/>
  <c r="G62" i="14"/>
  <c r="E62" i="14"/>
  <c r="K62" i="14"/>
  <c r="D62" i="16" l="1"/>
  <c r="D60" i="15"/>
  <c r="D62" i="14"/>
  <c r="B62" i="16" l="1"/>
  <c r="J63" i="16"/>
  <c r="J61" i="15"/>
  <c r="B60" i="15"/>
  <c r="B62" i="14"/>
  <c r="J63" i="14"/>
  <c r="I63" i="16" l="1"/>
  <c r="L63" i="16"/>
  <c r="K63" i="16" s="1"/>
  <c r="H63" i="16"/>
  <c r="I61" i="15"/>
  <c r="L61" i="15"/>
  <c r="K61" i="15" s="1"/>
  <c r="I63" i="14"/>
  <c r="L63" i="14"/>
  <c r="G63" i="16" l="1"/>
  <c r="E63" i="16"/>
  <c r="H61" i="15"/>
  <c r="K63" i="14"/>
  <c r="H63" i="14"/>
  <c r="G63" i="14" s="1"/>
  <c r="D63" i="16" l="1"/>
  <c r="G61" i="15"/>
  <c r="E61" i="15"/>
  <c r="E63" i="14"/>
  <c r="D63" i="14" s="1"/>
  <c r="J64" i="16" l="1"/>
  <c r="B63" i="16"/>
  <c r="D61" i="15"/>
  <c r="J64" i="14"/>
  <c r="B63" i="14"/>
  <c r="L64" i="16" l="1"/>
  <c r="I64" i="16"/>
  <c r="H64" i="16"/>
  <c r="J62" i="15"/>
  <c r="B61" i="15"/>
  <c r="L64" i="14"/>
  <c r="H64" i="14" s="1"/>
  <c r="I64" i="14"/>
  <c r="G64" i="16" l="1"/>
  <c r="E64" i="16"/>
  <c r="K64" i="16"/>
  <c r="L62" i="15"/>
  <c r="H62" i="15" s="1"/>
  <c r="I62" i="15"/>
  <c r="G64" i="14"/>
  <c r="E64" i="14"/>
  <c r="K64" i="14"/>
  <c r="D64" i="16" l="1"/>
  <c r="G62" i="15"/>
  <c r="E62" i="15"/>
  <c r="K62" i="15"/>
  <c r="D64" i="14"/>
  <c r="B64" i="16" l="1"/>
  <c r="J65" i="16"/>
  <c r="D62" i="15"/>
  <c r="B64" i="14"/>
  <c r="J65" i="14"/>
  <c r="L65" i="16" l="1"/>
  <c r="I65" i="16"/>
  <c r="H65" i="16"/>
  <c r="B62" i="15"/>
  <c r="J63" i="15"/>
  <c r="L65" i="14"/>
  <c r="H65" i="14" s="1"/>
  <c r="I65" i="14"/>
  <c r="G65" i="16" l="1"/>
  <c r="E65" i="16"/>
  <c r="K65" i="16"/>
  <c r="L63" i="15"/>
  <c r="I63" i="15"/>
  <c r="H63" i="15"/>
  <c r="G65" i="14"/>
  <c r="E65" i="14"/>
  <c r="K65" i="14"/>
  <c r="D65" i="16" l="1"/>
  <c r="G63" i="15"/>
  <c r="E63" i="15"/>
  <c r="K63" i="15"/>
  <c r="D65" i="14"/>
  <c r="J66" i="16" l="1"/>
  <c r="B65" i="16"/>
  <c r="D63" i="15"/>
  <c r="J66" i="14"/>
  <c r="B65" i="14"/>
  <c r="I66" i="16" l="1"/>
  <c r="L66" i="16"/>
  <c r="H66" i="16"/>
  <c r="J64" i="15"/>
  <c r="B63" i="15"/>
  <c r="I66" i="14"/>
  <c r="L66" i="14"/>
  <c r="K66" i="16" l="1"/>
  <c r="G66" i="16"/>
  <c r="E66" i="16"/>
  <c r="I64" i="15"/>
  <c r="L64" i="15"/>
  <c r="H64" i="15"/>
  <c r="K66" i="14"/>
  <c r="H66" i="14"/>
  <c r="E66" i="14" s="1"/>
  <c r="D66" i="16" l="1"/>
  <c r="K64" i="15"/>
  <c r="G64" i="15"/>
  <c r="E64" i="15"/>
  <c r="G66" i="14"/>
  <c r="D66" i="14"/>
  <c r="J67" i="16" l="1"/>
  <c r="B66" i="16"/>
  <c r="D64" i="15"/>
  <c r="J67" i="14"/>
  <c r="B66" i="14"/>
  <c r="L67" i="16" l="1"/>
  <c r="I67" i="16"/>
  <c r="H67" i="16"/>
  <c r="B64" i="15"/>
  <c r="J65" i="15"/>
  <c r="L67" i="14"/>
  <c r="H67" i="14" s="1"/>
  <c r="I67" i="14"/>
  <c r="G67" i="16" l="1"/>
  <c r="E67" i="16"/>
  <c r="K67" i="16"/>
  <c r="L65" i="15"/>
  <c r="I65" i="15"/>
  <c r="G67" i="14"/>
  <c r="E67" i="14"/>
  <c r="K67" i="14"/>
  <c r="D67" i="16" l="1"/>
  <c r="K65" i="15"/>
  <c r="H65" i="15"/>
  <c r="D67" i="14"/>
  <c r="B67" i="16" l="1"/>
  <c r="J68" i="16"/>
  <c r="G65" i="15"/>
  <c r="E65" i="15"/>
  <c r="B67" i="14"/>
  <c r="J68" i="14"/>
  <c r="L68" i="16" l="1"/>
  <c r="I68" i="16"/>
  <c r="H68" i="16"/>
  <c r="D65" i="15"/>
  <c r="L68" i="14"/>
  <c r="H68" i="14" s="1"/>
  <c r="I68" i="14"/>
  <c r="G68" i="16" l="1"/>
  <c r="E68" i="16"/>
  <c r="K68" i="16"/>
  <c r="B65" i="15"/>
  <c r="J66" i="15"/>
  <c r="G68" i="14"/>
  <c r="E68" i="14"/>
  <c r="K68" i="14"/>
  <c r="D68" i="16" l="1"/>
  <c r="I66" i="15"/>
  <c r="L66" i="15"/>
  <c r="K66" i="15" s="1"/>
  <c r="D68" i="14"/>
  <c r="J69" i="16" l="1"/>
  <c r="B68" i="16"/>
  <c r="H66" i="15"/>
  <c r="J69" i="14"/>
  <c r="B68" i="14"/>
  <c r="I69" i="16" l="1"/>
  <c r="L69" i="16"/>
  <c r="K69" i="16" s="1"/>
  <c r="G66" i="15"/>
  <c r="E66" i="15"/>
  <c r="I69" i="14"/>
  <c r="L69" i="14"/>
  <c r="H69" i="14" s="1"/>
  <c r="H69" i="16" l="1"/>
  <c r="D66" i="15"/>
  <c r="G69" i="14"/>
  <c r="E69" i="14"/>
  <c r="K69" i="14"/>
  <c r="G69" i="16" l="1"/>
  <c r="E69" i="16"/>
  <c r="J67" i="15"/>
  <c r="B66" i="15"/>
  <c r="D69" i="14"/>
  <c r="D69" i="16" l="1"/>
  <c r="L67" i="15"/>
  <c r="H67" i="15" s="1"/>
  <c r="I67" i="15"/>
  <c r="B69" i="14"/>
  <c r="J70" i="14"/>
  <c r="B69" i="16" l="1"/>
  <c r="J70" i="16"/>
  <c r="K67" i="15"/>
  <c r="G67" i="15"/>
  <c r="E67" i="15"/>
  <c r="L70" i="14"/>
  <c r="H70" i="14" s="1"/>
  <c r="I70" i="14"/>
  <c r="L70" i="16" l="1"/>
  <c r="I70" i="16"/>
  <c r="H70" i="16"/>
  <c r="D67" i="15"/>
  <c r="G70" i="14"/>
  <c r="E70" i="14"/>
  <c r="D70" i="14" s="1"/>
  <c r="B70" i="14" s="1"/>
  <c r="R9" i="14" s="1"/>
  <c r="R10" i="14" s="1"/>
  <c r="K70" i="14"/>
  <c r="R14" i="14" s="1"/>
  <c r="R16" i="14" s="1"/>
  <c r="G70" i="16" l="1"/>
  <c r="E70" i="16"/>
  <c r="D70" i="16" s="1"/>
  <c r="B70" i="16" s="1"/>
  <c r="R9" i="16" s="1"/>
  <c r="K70" i="16"/>
  <c r="R14" i="16" s="1"/>
  <c r="R16" i="16" s="1"/>
  <c r="B67" i="15"/>
  <c r="J68" i="15"/>
  <c r="A66" i="14"/>
  <c r="A58" i="14"/>
  <c r="A50" i="14"/>
  <c r="A42" i="14"/>
  <c r="A34" i="14"/>
  <c r="A69" i="14"/>
  <c r="A61" i="14"/>
  <c r="A53" i="14"/>
  <c r="A45" i="14"/>
  <c r="A37" i="14"/>
  <c r="A29" i="14"/>
  <c r="A21" i="14"/>
  <c r="A64" i="14"/>
  <c r="A56" i="14"/>
  <c r="A48" i="14"/>
  <c r="A40" i="14"/>
  <c r="A32" i="14"/>
  <c r="A24" i="14"/>
  <c r="A67" i="14"/>
  <c r="A59" i="14"/>
  <c r="A51" i="14"/>
  <c r="A43" i="14"/>
  <c r="A70" i="14"/>
  <c r="A62" i="14"/>
  <c r="A54" i="14"/>
  <c r="A46" i="14"/>
  <c r="A38" i="14"/>
  <c r="A30" i="14"/>
  <c r="A22" i="14"/>
  <c r="A65" i="14"/>
  <c r="A57" i="14"/>
  <c r="A49" i="14"/>
  <c r="A41" i="14"/>
  <c r="A33" i="14"/>
  <c r="A25" i="14"/>
  <c r="A68" i="14"/>
  <c r="A28" i="14"/>
  <c r="A63" i="14"/>
  <c r="A36" i="14"/>
  <c r="A23" i="14"/>
  <c r="A20" i="14"/>
  <c r="A16" i="14"/>
  <c r="A12" i="14"/>
  <c r="A60" i="14"/>
  <c r="A31" i="14"/>
  <c r="A55" i="14"/>
  <c r="A39" i="14"/>
  <c r="A19" i="14"/>
  <c r="A13" i="14"/>
  <c r="A17" i="14"/>
  <c r="A35" i="14"/>
  <c r="A52" i="14"/>
  <c r="A10" i="14"/>
  <c r="A47" i="14"/>
  <c r="A14" i="14"/>
  <c r="A44" i="14"/>
  <c r="A26" i="14"/>
  <c r="A27" i="14"/>
  <c r="A18" i="14"/>
  <c r="A15" i="14"/>
  <c r="A11" i="14"/>
  <c r="A66" i="16" l="1"/>
  <c r="A58" i="16"/>
  <c r="A50" i="16"/>
  <c r="A42" i="16"/>
  <c r="A34" i="16"/>
  <c r="A26" i="16"/>
  <c r="A69" i="16"/>
  <c r="A61" i="16"/>
  <c r="A53" i="16"/>
  <c r="A45" i="16"/>
  <c r="A37" i="16"/>
  <c r="A29" i="16"/>
  <c r="A21" i="16"/>
  <c r="A64" i="16"/>
  <c r="A56" i="16"/>
  <c r="A48" i="16"/>
  <c r="A40" i="16"/>
  <c r="A32" i="16"/>
  <c r="A24" i="16"/>
  <c r="A67" i="16"/>
  <c r="A59" i="16"/>
  <c r="A51" i="16"/>
  <c r="A43" i="16"/>
  <c r="A35" i="16"/>
  <c r="A27" i="16"/>
  <c r="A70" i="16"/>
  <c r="A62" i="16"/>
  <c r="A54" i="16"/>
  <c r="A46" i="16"/>
  <c r="A38" i="16"/>
  <c r="A65" i="16"/>
  <c r="A57" i="16"/>
  <c r="A49" i="16"/>
  <c r="A68" i="16"/>
  <c r="A33" i="16"/>
  <c r="A10" i="16"/>
  <c r="A16" i="16"/>
  <c r="A63" i="16"/>
  <c r="A28" i="16"/>
  <c r="A17" i="16"/>
  <c r="A13" i="16"/>
  <c r="A15" i="16"/>
  <c r="A60" i="16"/>
  <c r="A41" i="16"/>
  <c r="A23" i="16"/>
  <c r="A36" i="16"/>
  <c r="A22" i="16"/>
  <c r="A55" i="16"/>
  <c r="A30" i="16"/>
  <c r="A18" i="16"/>
  <c r="A14" i="16"/>
  <c r="A52" i="16"/>
  <c r="A25" i="16"/>
  <c r="A47" i="16"/>
  <c r="A39" i="16"/>
  <c r="A19" i="16"/>
  <c r="A11" i="16"/>
  <c r="A12" i="16"/>
  <c r="A44" i="16"/>
  <c r="A31" i="16"/>
  <c r="A20" i="16"/>
  <c r="R10" i="16"/>
  <c r="L68" i="15"/>
  <c r="I68" i="15"/>
  <c r="F63" i="14"/>
  <c r="M63" i="14" s="1"/>
  <c r="F65" i="14"/>
  <c r="M65" i="14" s="1"/>
  <c r="F43" i="14"/>
  <c r="M43" i="14" s="1"/>
  <c r="F56" i="14"/>
  <c r="M56" i="14" s="1"/>
  <c r="F69" i="14"/>
  <c r="M69" i="14" s="1"/>
  <c r="F42" i="14"/>
  <c r="M42" i="14" s="1"/>
  <c r="F11" i="14"/>
  <c r="M11" i="14" s="1"/>
  <c r="F31" i="14"/>
  <c r="M31" i="14" s="1"/>
  <c r="F51" i="14"/>
  <c r="M51" i="14" s="1"/>
  <c r="F60" i="14"/>
  <c r="M60" i="14" s="1"/>
  <c r="F35" i="14"/>
  <c r="M35" i="14" s="1"/>
  <c r="F67" i="14"/>
  <c r="M67" i="14" s="1"/>
  <c r="F29" i="14"/>
  <c r="M29" i="14" s="1"/>
  <c r="F50" i="14"/>
  <c r="M50" i="14" s="1"/>
  <c r="F15" i="14"/>
  <c r="M15" i="14" s="1"/>
  <c r="F34" i="14"/>
  <c r="M34" i="14" s="1"/>
  <c r="F68" i="14"/>
  <c r="M68" i="14" s="1"/>
  <c r="F38" i="14"/>
  <c r="M38" i="14" s="1"/>
  <c r="F17" i="14"/>
  <c r="M17" i="14" s="1"/>
  <c r="F16" i="14"/>
  <c r="M16" i="14" s="1"/>
  <c r="F33" i="14"/>
  <c r="M33" i="14" s="1"/>
  <c r="F46" i="14"/>
  <c r="M46" i="14" s="1"/>
  <c r="F24" i="14"/>
  <c r="M24" i="14" s="1"/>
  <c r="F37" i="14"/>
  <c r="M37" i="14" s="1"/>
  <c r="F58" i="14"/>
  <c r="M58" i="14" s="1"/>
  <c r="F28" i="14"/>
  <c r="M28" i="14" s="1"/>
  <c r="F18" i="14"/>
  <c r="M18" i="14" s="1"/>
  <c r="F21" i="14"/>
  <c r="M21" i="14" s="1"/>
  <c r="F12" i="14"/>
  <c r="M12" i="14"/>
  <c r="F44" i="14"/>
  <c r="M44" i="14" s="1"/>
  <c r="F20" i="14"/>
  <c r="M20" i="14" s="1"/>
  <c r="F41" i="14"/>
  <c r="M41" i="14" s="1"/>
  <c r="F54" i="14"/>
  <c r="M54" i="14" s="1"/>
  <c r="F32" i="14"/>
  <c r="M32" i="14" s="1"/>
  <c r="F45" i="14"/>
  <c r="M45" i="14" s="1"/>
  <c r="F66" i="14"/>
  <c r="M66" i="14" s="1"/>
  <c r="F55" i="14"/>
  <c r="M55" i="14" s="1"/>
  <c r="F22" i="14"/>
  <c r="M22" i="14" s="1"/>
  <c r="F52" i="14"/>
  <c r="M52" i="14" s="1"/>
  <c r="F59" i="14"/>
  <c r="M59" i="14" s="1"/>
  <c r="F25" i="14"/>
  <c r="M25" i="14" s="1"/>
  <c r="F13" i="14"/>
  <c r="M13" i="14" s="1"/>
  <c r="F19" i="14"/>
  <c r="M19" i="14"/>
  <c r="F49" i="14"/>
  <c r="M49" i="14" s="1"/>
  <c r="F62" i="14"/>
  <c r="M62" i="14" s="1"/>
  <c r="F40" i="14"/>
  <c r="M40" i="14" s="1"/>
  <c r="F53" i="14"/>
  <c r="M53" i="14" s="1"/>
  <c r="F64" i="14"/>
  <c r="M64" i="14" s="1"/>
  <c r="F30" i="14"/>
  <c r="M30" i="14" s="1"/>
  <c r="F27" i="14"/>
  <c r="M27" i="14" s="1"/>
  <c r="F26" i="14"/>
  <c r="M26" i="14" s="1"/>
  <c r="F14" i="14"/>
  <c r="M14" i="14" s="1"/>
  <c r="F23" i="14"/>
  <c r="M23" i="14" s="1"/>
  <c r="F47" i="14"/>
  <c r="M47" i="14" s="1"/>
  <c r="F39" i="14"/>
  <c r="M39" i="14" s="1"/>
  <c r="F36" i="14"/>
  <c r="M36" i="14" s="1"/>
  <c r="F57" i="14"/>
  <c r="M57" i="14" s="1"/>
  <c r="F70" i="14"/>
  <c r="M70" i="14" s="1"/>
  <c r="F48" i="14"/>
  <c r="M48" i="14" s="1"/>
  <c r="F61" i="14"/>
  <c r="M61" i="14" s="1"/>
  <c r="M19" i="16" l="1"/>
  <c r="F19" i="16"/>
  <c r="F55" i="16"/>
  <c r="M55" i="16"/>
  <c r="F17" i="16"/>
  <c r="M17" i="16"/>
  <c r="F57" i="16"/>
  <c r="M57" i="16"/>
  <c r="M35" i="16"/>
  <c r="F35" i="16"/>
  <c r="F48" i="16"/>
  <c r="M48" i="16"/>
  <c r="F61" i="16"/>
  <c r="M61" i="16"/>
  <c r="F39" i="16"/>
  <c r="M39" i="16"/>
  <c r="F22" i="16"/>
  <c r="M22" i="16"/>
  <c r="F28" i="16"/>
  <c r="M28" i="16"/>
  <c r="F65" i="16"/>
  <c r="M65" i="16"/>
  <c r="M43" i="16"/>
  <c r="F43" i="16"/>
  <c r="M56" i="16"/>
  <c r="F56" i="16"/>
  <c r="F69" i="16"/>
  <c r="M69" i="16"/>
  <c r="F47" i="16"/>
  <c r="M47" i="16"/>
  <c r="F36" i="16"/>
  <c r="M36" i="16"/>
  <c r="F63" i="16"/>
  <c r="M63" i="16"/>
  <c r="F38" i="16"/>
  <c r="M38" i="16"/>
  <c r="M51" i="16"/>
  <c r="F51" i="16"/>
  <c r="M64" i="16"/>
  <c r="F64" i="16"/>
  <c r="M26" i="16"/>
  <c r="F26" i="16"/>
  <c r="F20" i="16"/>
  <c r="M20" i="16"/>
  <c r="F25" i="16"/>
  <c r="M25" i="16"/>
  <c r="F23" i="16"/>
  <c r="M23" i="16"/>
  <c r="M16" i="16"/>
  <c r="F16" i="16"/>
  <c r="F46" i="16"/>
  <c r="M46" i="16"/>
  <c r="M59" i="16"/>
  <c r="F59" i="16"/>
  <c r="M21" i="16"/>
  <c r="F21" i="16"/>
  <c r="F34" i="16"/>
  <c r="M34" i="16"/>
  <c r="F31" i="16"/>
  <c r="M31" i="16"/>
  <c r="F52" i="16"/>
  <c r="M52" i="16"/>
  <c r="F41" i="16"/>
  <c r="M41" i="16"/>
  <c r="F54" i="16"/>
  <c r="M54" i="16"/>
  <c r="M67" i="16"/>
  <c r="F67" i="16"/>
  <c r="F29" i="16"/>
  <c r="M29" i="16"/>
  <c r="F42" i="16"/>
  <c r="M42" i="16"/>
  <c r="F44" i="16"/>
  <c r="M44" i="16"/>
  <c r="M14" i="16"/>
  <c r="F14" i="16"/>
  <c r="F60" i="16"/>
  <c r="M60" i="16"/>
  <c r="F33" i="16"/>
  <c r="M33" i="16"/>
  <c r="F62" i="16"/>
  <c r="M62" i="16"/>
  <c r="F24" i="16"/>
  <c r="M24" i="16"/>
  <c r="M37" i="16"/>
  <c r="F37" i="16"/>
  <c r="F50" i="16"/>
  <c r="M50" i="16"/>
  <c r="F12" i="16"/>
  <c r="M12" i="16"/>
  <c r="M18" i="16"/>
  <c r="F18" i="16"/>
  <c r="F15" i="16"/>
  <c r="M15" i="16"/>
  <c r="F68" i="16"/>
  <c r="M68" i="16"/>
  <c r="F70" i="16"/>
  <c r="M70" i="16" s="1"/>
  <c r="M32" i="16"/>
  <c r="F32" i="16"/>
  <c r="F45" i="16"/>
  <c r="M45" i="16"/>
  <c r="F58" i="16"/>
  <c r="M58" i="16"/>
  <c r="F11" i="16"/>
  <c r="M11" i="16"/>
  <c r="F30" i="16"/>
  <c r="M30" i="16"/>
  <c r="F13" i="16"/>
  <c r="M13" i="16"/>
  <c r="F49" i="16"/>
  <c r="M49" i="16"/>
  <c r="M27" i="16"/>
  <c r="F27" i="16"/>
  <c r="M40" i="16"/>
  <c r="F40" i="16"/>
  <c r="F53" i="16"/>
  <c r="M53" i="16"/>
  <c r="F66" i="16"/>
  <c r="M66" i="16"/>
  <c r="K68" i="15"/>
  <c r="H68" i="15"/>
  <c r="R17" i="14"/>
  <c r="R11" i="14" s="1"/>
  <c r="R13" i="14" s="1"/>
  <c r="R17" i="16" l="1"/>
  <c r="G68" i="15"/>
  <c r="E68" i="15"/>
  <c r="R18" i="14"/>
  <c r="R11" i="16" l="1"/>
  <c r="R13" i="16" s="1"/>
  <c r="R18" i="16"/>
  <c r="D68" i="15"/>
  <c r="J69" i="15" l="1"/>
  <c r="B68" i="15"/>
  <c r="I69" i="15" l="1"/>
  <c r="L69" i="15"/>
  <c r="K69" i="15" l="1"/>
  <c r="H69" i="15"/>
  <c r="G69" i="15" l="1"/>
  <c r="E69" i="15"/>
  <c r="D69" i="15" l="1"/>
  <c r="J70" i="15" l="1"/>
  <c r="B69" i="15"/>
  <c r="L70" i="15" l="1"/>
  <c r="I70" i="15"/>
  <c r="K70" i="15" l="1"/>
  <c r="R14" i="15" s="1"/>
  <c r="R16" i="15" s="1"/>
  <c r="H70" i="15"/>
  <c r="G70" i="15" s="1"/>
  <c r="E70" i="15" l="1"/>
  <c r="D70" i="15" s="1"/>
  <c r="B70" i="15" s="1"/>
  <c r="R9" i="15" s="1"/>
  <c r="A69" i="15" s="1"/>
  <c r="A55" i="15" l="1"/>
  <c r="A46" i="15"/>
  <c r="A33" i="15"/>
  <c r="A54" i="15"/>
  <c r="A17" i="15"/>
  <c r="A36" i="15"/>
  <c r="A51" i="15"/>
  <c r="M51" i="15" s="1"/>
  <c r="A23" i="15"/>
  <c r="F23" i="15" s="1"/>
  <c r="A39" i="15"/>
  <c r="A59" i="15"/>
  <c r="A26" i="15"/>
  <c r="A14" i="15"/>
  <c r="A67" i="15"/>
  <c r="A42" i="15"/>
  <c r="A18" i="15"/>
  <c r="F18" i="15" s="1"/>
  <c r="A64" i="15"/>
  <c r="F64" i="15" s="1"/>
  <c r="A34" i="15"/>
  <c r="A50" i="15"/>
  <c r="A21" i="15"/>
  <c r="M21" i="15" s="1"/>
  <c r="A47" i="15"/>
  <c r="A65" i="15"/>
  <c r="A29" i="15"/>
  <c r="A44" i="15"/>
  <c r="R10" i="15"/>
  <c r="A20" i="15"/>
  <c r="A58" i="15"/>
  <c r="A66" i="15"/>
  <c r="A62" i="15"/>
  <c r="A24" i="15"/>
  <c r="A37" i="15"/>
  <c r="M37" i="15" s="1"/>
  <c r="A49" i="15"/>
  <c r="A22" i="15"/>
  <c r="M22" i="15" s="1"/>
  <c r="A11" i="15"/>
  <c r="A38" i="15"/>
  <c r="A52" i="15"/>
  <c r="A70" i="15"/>
  <c r="A32" i="15"/>
  <c r="A45" i="15"/>
  <c r="M45" i="15" s="1"/>
  <c r="A13" i="15"/>
  <c r="A25" i="15"/>
  <c r="F25" i="15" s="1"/>
  <c r="A15" i="15"/>
  <c r="A41" i="15"/>
  <c r="A60" i="15"/>
  <c r="A27" i="15"/>
  <c r="A40" i="15"/>
  <c r="A53" i="15"/>
  <c r="F53" i="15" s="1"/>
  <c r="A12" i="15"/>
  <c r="A28" i="15"/>
  <c r="F28" i="15" s="1"/>
  <c r="A19" i="15"/>
  <c r="A63" i="15"/>
  <c r="A68" i="15"/>
  <c r="A35" i="15"/>
  <c r="A48" i="15"/>
  <c r="A61" i="15"/>
  <c r="F61" i="15" s="1"/>
  <c r="A16" i="15"/>
  <c r="A31" i="15"/>
  <c r="F31" i="15" s="1"/>
  <c r="A30" i="15"/>
  <c r="A10" i="15"/>
  <c r="A57" i="15"/>
  <c r="A43" i="15"/>
  <c r="A56" i="15"/>
  <c r="M34" i="15"/>
  <c r="F34" i="15"/>
  <c r="F33" i="15"/>
  <c r="M33" i="15"/>
  <c r="M14" i="15"/>
  <c r="F14" i="15"/>
  <c r="F65" i="15"/>
  <c r="M65" i="15"/>
  <c r="F51" i="15"/>
  <c r="F26" i="15"/>
  <c r="M26" i="15"/>
  <c r="F47" i="15"/>
  <c r="M47" i="15"/>
  <c r="F36" i="15"/>
  <c r="M36" i="15"/>
  <c r="M46" i="15"/>
  <c r="F46" i="15"/>
  <c r="M59" i="15"/>
  <c r="F59" i="15"/>
  <c r="F21" i="15"/>
  <c r="F17" i="15"/>
  <c r="M17" i="15"/>
  <c r="F42" i="15"/>
  <c r="M42" i="15"/>
  <c r="F55" i="15"/>
  <c r="M55" i="15"/>
  <c r="F39" i="15"/>
  <c r="M39" i="15"/>
  <c r="F50" i="15"/>
  <c r="M50" i="15"/>
  <c r="M54" i="15"/>
  <c r="F54" i="15"/>
  <c r="M67" i="15"/>
  <c r="F67" i="15"/>
  <c r="F29" i="15"/>
  <c r="M29" i="15"/>
  <c r="F44" i="15"/>
  <c r="M44" i="15"/>
  <c r="M20" i="15"/>
  <c r="F20" i="15"/>
  <c r="F58" i="15"/>
  <c r="M58" i="15"/>
  <c r="F66" i="15"/>
  <c r="M66" i="15"/>
  <c r="M62" i="15"/>
  <c r="F62" i="15"/>
  <c r="F24" i="15"/>
  <c r="M24" i="15"/>
  <c r="F37" i="15"/>
  <c r="F49" i="15"/>
  <c r="M49" i="15"/>
  <c r="F22" i="15"/>
  <c r="F11" i="15"/>
  <c r="M11" i="15"/>
  <c r="M38" i="15"/>
  <c r="F38" i="15"/>
  <c r="F52" i="15"/>
  <c r="M52" i="15"/>
  <c r="F70" i="15"/>
  <c r="M70" i="15" s="1"/>
  <c r="F32" i="15"/>
  <c r="M32" i="15"/>
  <c r="F45" i="15"/>
  <c r="F13" i="15"/>
  <c r="M13" i="15"/>
  <c r="F15" i="15"/>
  <c r="M15" i="15"/>
  <c r="F41" i="15"/>
  <c r="M41" i="15"/>
  <c r="F60" i="15"/>
  <c r="M60" i="15"/>
  <c r="F27" i="15"/>
  <c r="M27" i="15"/>
  <c r="F40" i="15"/>
  <c r="M40" i="15"/>
  <c r="M53" i="15"/>
  <c r="F12" i="15"/>
  <c r="M12" i="15"/>
  <c r="M19" i="15"/>
  <c r="F19" i="15"/>
  <c r="F63" i="15"/>
  <c r="M63" i="15"/>
  <c r="F68" i="15"/>
  <c r="M68" i="15"/>
  <c r="F35" i="15"/>
  <c r="M35" i="15"/>
  <c r="F48" i="15"/>
  <c r="M48" i="15"/>
  <c r="M61" i="15"/>
  <c r="F16" i="15"/>
  <c r="M16" i="15"/>
  <c r="M30" i="15"/>
  <c r="F30" i="15"/>
  <c r="F57" i="15"/>
  <c r="M57" i="15"/>
  <c r="M43" i="15"/>
  <c r="F43" i="15"/>
  <c r="F56" i="15"/>
  <c r="M56" i="15"/>
  <c r="F69" i="15"/>
  <c r="M69" i="15"/>
  <c r="M23" i="15" l="1"/>
  <c r="M25" i="15"/>
  <c r="M28" i="15"/>
  <c r="M31" i="15"/>
  <c r="M18" i="15"/>
  <c r="M64" i="15"/>
  <c r="R17" i="15"/>
  <c r="R11" i="15" l="1"/>
  <c r="R13" i="15" s="1"/>
  <c r="R18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Q13" authorId="0" shapeId="0" xr:uid="{00000000-0006-0000-0100-000001000000}">
      <text>
        <r>
          <rPr>
            <sz val="9"/>
            <color indexed="81"/>
            <rFont val="Tahoma"/>
            <family val="2"/>
          </rPr>
          <t>Nota; Ahorro de intereses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Q13" authorId="0" shapeId="0" xr:uid="{578E8FA0-E116-4FFD-96D4-805E469760C0}">
      <text>
        <r>
          <rPr>
            <sz val="9"/>
            <color indexed="81"/>
            <rFont val="Tahoma"/>
            <family val="2"/>
          </rPr>
          <t>Nota; Ahorro de intereses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Q13" authorId="0" shapeId="0" xr:uid="{24D71149-2587-40E1-BED5-0BD4E358A037}">
      <text>
        <r>
          <rPr>
            <sz val="9"/>
            <color indexed="81"/>
            <rFont val="Tahoma"/>
            <family val="2"/>
          </rPr>
          <t>Nota; Ahorro de intereses</t>
        </r>
      </text>
    </comment>
  </commentList>
</comments>
</file>

<file path=xl/sharedStrings.xml><?xml version="1.0" encoding="utf-8"?>
<sst xmlns="http://schemas.openxmlformats.org/spreadsheetml/2006/main" count="120" uniqueCount="37">
  <si>
    <t># PAGO</t>
  </si>
  <si>
    <t>INTERES</t>
  </si>
  <si>
    <t>DESCUENTO</t>
  </si>
  <si>
    <t>SALDO INSOLUTO</t>
  </si>
  <si>
    <t xml:space="preserve">Monto capital </t>
  </si>
  <si>
    <t xml:space="preserve">Descuento </t>
  </si>
  <si>
    <t>Monto Pagare</t>
  </si>
  <si>
    <t>Tasa insoluta  con I.V.A</t>
  </si>
  <si>
    <t>Tasa insoluta sin I.V.A</t>
  </si>
  <si>
    <t>No</t>
  </si>
  <si>
    <t>saldo insoluto</t>
  </si>
  <si>
    <t>capital</t>
  </si>
  <si>
    <t xml:space="preserve">descuento mensual </t>
  </si>
  <si>
    <t>I.V.A</t>
  </si>
  <si>
    <t>tsa global sin IVA</t>
  </si>
  <si>
    <t>Interes a pagar con abono</t>
  </si>
  <si>
    <t># Pagos reducidos</t>
  </si>
  <si>
    <t>Abono a capital</t>
  </si>
  <si>
    <t xml:space="preserve">         </t>
  </si>
  <si>
    <t>Monto pagare nuevo</t>
  </si>
  <si>
    <t>Plazo nuevo con abonos</t>
  </si>
  <si>
    <t>IVA a pagar con abono</t>
  </si>
  <si>
    <t>Interes real sin abono</t>
  </si>
  <si>
    <t>IVA real sin abono</t>
  </si>
  <si>
    <t xml:space="preserve">APORTACION A CAPITAL </t>
  </si>
  <si>
    <t xml:space="preserve">APORTACION A INTERES </t>
  </si>
  <si>
    <t>ABONO A CAPITAL</t>
  </si>
  <si>
    <t>DETALLE DEL PRESTAMO</t>
  </si>
  <si>
    <t>Tasa global</t>
  </si>
  <si>
    <t>Plazo mensual</t>
  </si>
  <si>
    <t>Plazo original</t>
  </si>
  <si>
    <t>Monto prestamo</t>
  </si>
  <si>
    <t>Descuento</t>
  </si>
  <si>
    <t>Ahorro de interes</t>
  </si>
  <si>
    <t>Ahorro de IVA</t>
  </si>
  <si>
    <t>Monto pagare original</t>
  </si>
  <si>
    <t>Ahorro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</si>
</sst>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_ ;\-#,##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8" fontId="0" fillId="0" borderId="0" xfId="0" applyNumberFormat="1"/>
    <xf numFmtId="0" fontId="0" fillId="0" borderId="0" xfId="0" applyAlignment="1">
      <alignment horizontal="center" wrapText="1"/>
    </xf>
    <xf numFmtId="0" fontId="4" fillId="0" borderId="0" xfId="0" applyFont="1"/>
    <xf numFmtId="44" fontId="4" fillId="0" borderId="0" xfId="0" applyNumberFormat="1" applyFont="1"/>
    <xf numFmtId="0" fontId="0" fillId="0" borderId="0" xfId="0" applyAlignment="1"/>
    <xf numFmtId="10" fontId="3" fillId="0" borderId="0" xfId="0" applyNumberFormat="1" applyFont="1"/>
    <xf numFmtId="44" fontId="0" fillId="0" borderId="0" xfId="0" applyNumberFormat="1" applyAlignment="1"/>
    <xf numFmtId="44" fontId="1" fillId="0" borderId="1" xfId="0" applyNumberFormat="1" applyFont="1" applyBorder="1"/>
    <xf numFmtId="0" fontId="1" fillId="0" borderId="1" xfId="0" applyFont="1" applyBorder="1"/>
    <xf numFmtId="0" fontId="1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4" fontId="1" fillId="0" borderId="1" xfId="1" applyFont="1" applyBorder="1"/>
    <xf numFmtId="44" fontId="1" fillId="0" borderId="1" xfId="1" applyNumberFormat="1" applyFont="1" applyBorder="1"/>
    <xf numFmtId="10" fontId="1" fillId="0" borderId="1" xfId="0" applyNumberFormat="1" applyFont="1" applyBorder="1" applyAlignment="1">
      <alignment horizontal="center"/>
    </xf>
    <xf numFmtId="8" fontId="1" fillId="2" borderId="1" xfId="0" applyNumberFormat="1" applyFont="1" applyFill="1" applyBorder="1"/>
    <xf numFmtId="0" fontId="1" fillId="0" borderId="0" xfId="0" applyFont="1" applyAlignment="1">
      <alignment horizontal="center"/>
    </xf>
    <xf numFmtId="10" fontId="0" fillId="0" borderId="0" xfId="0" applyNumberFormat="1"/>
    <xf numFmtId="0" fontId="6" fillId="4" borderId="1" xfId="0" applyFont="1" applyFill="1" applyBorder="1" applyAlignment="1">
      <alignment horizontal="center" vertical="center" wrapText="1"/>
    </xf>
    <xf numFmtId="44" fontId="8" fillId="5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44" fontId="9" fillId="7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44" fontId="1" fillId="3" borderId="0" xfId="0" applyNumberFormat="1" applyFont="1" applyFill="1" applyAlignment="1">
      <alignment horizontal="center" vertical="center" wrapText="1"/>
    </xf>
    <xf numFmtId="44" fontId="0" fillId="0" borderId="0" xfId="1" applyNumberFormat="1" applyFont="1"/>
    <xf numFmtId="0" fontId="1" fillId="0" borderId="2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E3E3E"/>
      <color rgb="FFDE21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H35" sqref="H35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72"/>
  <sheetViews>
    <sheetView showGridLines="0" zoomScale="115" zoomScaleNormal="115" workbookViewId="0">
      <selection activeCell="D3" sqref="D3"/>
    </sheetView>
  </sheetViews>
  <sheetFormatPr baseColWidth="10" defaultRowHeight="15" x14ac:dyDescent="0.25"/>
  <cols>
    <col min="1" max="1" width="13.85546875" bestFit="1" customWidth="1"/>
    <col min="2" max="2" width="13.42578125" style="6" hidden="1" customWidth="1"/>
    <col min="3" max="3" width="5.5703125" hidden="1" customWidth="1"/>
    <col min="4" max="4" width="17.7109375" bestFit="1" customWidth="1"/>
    <col min="5" max="5" width="14.140625" hidden="1" customWidth="1"/>
    <col min="6" max="6" width="17.7109375" bestFit="1" customWidth="1"/>
    <col min="7" max="7" width="17.7109375" hidden="1" customWidth="1"/>
    <col min="8" max="8" width="13.140625" hidden="1" customWidth="1"/>
    <col min="9" max="9" width="13.140625" customWidth="1"/>
    <col min="10" max="10" width="17.28515625" hidden="1" customWidth="1"/>
    <col min="11" max="11" width="17.28515625" customWidth="1"/>
    <col min="12" max="12" width="18.85546875" hidden="1" customWidth="1"/>
    <col min="13" max="13" width="18.85546875" customWidth="1"/>
    <col min="14" max="14" width="18.85546875" hidden="1" customWidth="1"/>
    <col min="15" max="15" width="17.5703125" style="1" customWidth="1"/>
    <col min="16" max="16" width="13.42578125" bestFit="1" customWidth="1"/>
    <col min="17" max="17" width="25.7109375" customWidth="1"/>
    <col min="18" max="18" width="14" bestFit="1" customWidth="1"/>
    <col min="19" max="19" width="22.85546875" style="8" customWidth="1"/>
  </cols>
  <sheetData>
    <row r="1" spans="1:19 16383:16384" x14ac:dyDescent="0.25">
      <c r="A1" t="s">
        <v>18</v>
      </c>
      <c r="C1" t="s">
        <v>18</v>
      </c>
      <c r="S1"/>
      <c r="XFC1">
        <v>36</v>
      </c>
      <c r="XFD1" s="24">
        <v>2.8997684886300383E-2</v>
      </c>
    </row>
    <row r="2" spans="1:19 16383:16384" x14ac:dyDescent="0.25">
      <c r="XFC2">
        <v>48</v>
      </c>
      <c r="XFD2" s="24">
        <v>2.8190986811043008E-2</v>
      </c>
    </row>
    <row r="3" spans="1:19 16383:16384" x14ac:dyDescent="0.25">
      <c r="A3" s="13" t="s">
        <v>4</v>
      </c>
      <c r="D3" s="19">
        <v>100000</v>
      </c>
      <c r="Q3" s="35" t="s">
        <v>27</v>
      </c>
      <c r="R3" s="35"/>
      <c r="XFC3">
        <v>60</v>
      </c>
      <c r="XFD3" s="24">
        <v>2.7840452970327612E-2</v>
      </c>
    </row>
    <row r="4" spans="1:19 16383:16384" ht="15.75" x14ac:dyDescent="0.25">
      <c r="A4" s="13" t="s">
        <v>29</v>
      </c>
      <c r="D4" s="18">
        <v>36</v>
      </c>
      <c r="F4" s="23"/>
      <c r="I4" s="3" t="s">
        <v>7</v>
      </c>
      <c r="K4" s="9">
        <f>VLOOKUP(D4,$XFC$1:$XFD$8,2,0)</f>
        <v>2.8997684886300383E-2</v>
      </c>
      <c r="Q4" s="25" t="s">
        <v>31</v>
      </c>
      <c r="R4" s="26">
        <f>D3</f>
        <v>100000</v>
      </c>
      <c r="XFD4" s="24"/>
    </row>
    <row r="5" spans="1:19 16383:16384" ht="15.75" x14ac:dyDescent="0.25">
      <c r="A5" s="13" t="s">
        <v>5</v>
      </c>
      <c r="D5" s="20">
        <f>-PMT(K4,D4,D3,,0)</f>
        <v>4512.1350000003986</v>
      </c>
      <c r="I5" s="3" t="s">
        <v>8</v>
      </c>
      <c r="J5" s="12"/>
      <c r="K5" s="9">
        <f>K4/1.16</f>
        <v>2.4998004212327916E-2</v>
      </c>
      <c r="Q5" s="15" t="s">
        <v>35</v>
      </c>
      <c r="R5" s="16">
        <f>D6</f>
        <v>162436.86000001436</v>
      </c>
    </row>
    <row r="6" spans="1:19 16383:16384" ht="15.75" x14ac:dyDescent="0.25">
      <c r="A6" s="13" t="s">
        <v>6</v>
      </c>
      <c r="D6" s="11">
        <f>D4*D5</f>
        <v>162436.86000001436</v>
      </c>
      <c r="I6" s="22" t="s">
        <v>28</v>
      </c>
      <c r="K6" s="21">
        <f>(D6-D3)/D3/D4</f>
        <v>1.7343572222226211E-2</v>
      </c>
      <c r="Q6" s="25" t="s">
        <v>32</v>
      </c>
      <c r="R6" s="26">
        <f>D5</f>
        <v>4512.1350000003986</v>
      </c>
    </row>
    <row r="7" spans="1:19 16383:16384" ht="15.75" x14ac:dyDescent="0.25">
      <c r="E7" s="1"/>
      <c r="I7" s="3" t="s">
        <v>14</v>
      </c>
      <c r="K7" s="9">
        <f>K6/1.16</f>
        <v>1.4951355363988113E-2</v>
      </c>
      <c r="Q7" s="15" t="s">
        <v>17</v>
      </c>
      <c r="R7" s="16">
        <f>SUM(O10:O133)</f>
        <v>0</v>
      </c>
      <c r="S7" s="1"/>
    </row>
    <row r="8" spans="1:19 16383:16384" ht="15.75" x14ac:dyDescent="0.25">
      <c r="E8" s="1"/>
      <c r="Q8" s="25" t="s">
        <v>30</v>
      </c>
      <c r="R8" s="32">
        <f>D4</f>
        <v>36</v>
      </c>
      <c r="S8"/>
    </row>
    <row r="9" spans="1:19 16383:16384" ht="30" x14ac:dyDescent="0.25">
      <c r="A9" s="13" t="s">
        <v>0</v>
      </c>
      <c r="B9" s="14"/>
      <c r="C9" s="13" t="s">
        <v>9</v>
      </c>
      <c r="D9" s="13" t="s">
        <v>3</v>
      </c>
      <c r="E9" s="13" t="s">
        <v>10</v>
      </c>
      <c r="F9" s="13" t="s">
        <v>24</v>
      </c>
      <c r="G9" s="13" t="s">
        <v>17</v>
      </c>
      <c r="H9" s="13" t="s">
        <v>11</v>
      </c>
      <c r="I9" s="13" t="s">
        <v>25</v>
      </c>
      <c r="J9" s="13" t="s">
        <v>1</v>
      </c>
      <c r="K9" s="13" t="s">
        <v>13</v>
      </c>
      <c r="L9" s="13" t="s">
        <v>13</v>
      </c>
      <c r="M9" s="13" t="s">
        <v>2</v>
      </c>
      <c r="N9" s="13" t="s">
        <v>12</v>
      </c>
      <c r="O9" s="33" t="s">
        <v>26</v>
      </c>
      <c r="Q9" s="15" t="s">
        <v>20</v>
      </c>
      <c r="R9" s="27">
        <f>IFERROR(VLOOKUP("",$B$9:$C$70,2,0),MAX($C:$C))</f>
        <v>36</v>
      </c>
      <c r="S9"/>
    </row>
    <row r="10" spans="1:19 16383:16384" ht="15.75" x14ac:dyDescent="0.25">
      <c r="A10">
        <f t="shared" ref="A10:A41" si="0">IF(C10&lt;=$R$9,C10,"")</f>
        <v>0</v>
      </c>
      <c r="B10" s="7">
        <f t="shared" ref="B10:B70" si="1">D10</f>
        <v>100000</v>
      </c>
      <c r="C10" s="2">
        <v>0</v>
      </c>
      <c r="D10" s="1">
        <f>D3</f>
        <v>100000</v>
      </c>
      <c r="E10" s="1">
        <f>D3</f>
        <v>100000</v>
      </c>
      <c r="F10" s="1"/>
      <c r="G10" s="1"/>
      <c r="L10" s="5"/>
      <c r="M10" s="5"/>
      <c r="N10" s="1"/>
      <c r="Q10" s="25" t="s">
        <v>16</v>
      </c>
      <c r="R10" s="31">
        <f>D4-R9</f>
        <v>0</v>
      </c>
      <c r="S10" s="4"/>
    </row>
    <row r="11" spans="1:19 16383:16384" ht="15.75" x14ac:dyDescent="0.25">
      <c r="A11">
        <f t="shared" si="0"/>
        <v>1</v>
      </c>
      <c r="B11" s="7">
        <f t="shared" si="1"/>
        <v>98387.633488629639</v>
      </c>
      <c r="C11" s="2">
        <v>1</v>
      </c>
      <c r="D11" s="1">
        <f>IFERROR(IF(E11&gt;=0.1,E10-H11-O11,""),"")</f>
        <v>98387.633488629639</v>
      </c>
      <c r="E11" s="1">
        <f t="shared" ref="E11:E70" si="2">E10-H11-O11</f>
        <v>98387.633488629639</v>
      </c>
      <c r="F11" s="1">
        <f t="shared" ref="F11:F42" si="3">IFERROR(IF(A11&lt;$R$9,IFERROR(IF(H11&gt;=0,N11-J11-L11,""),""),IF(A11=$R$9,D10,"")),"")</f>
        <v>1612.3665113703605</v>
      </c>
      <c r="G11" s="1">
        <f t="shared" ref="G11:G70" si="4">IFERROR(IF(H11&gt;=0,N11-J11-L11,""),"")</f>
        <v>1612.3665113703605</v>
      </c>
      <c r="H11" s="1">
        <f t="shared" ref="H11:H70" si="5">N11-J11-L11</f>
        <v>1612.3665113703605</v>
      </c>
      <c r="I11" s="1">
        <f t="shared" ref="I11:I70" si="6">IFERROR(IF(J11&gt;=0,D10*$K$5,""),"")</f>
        <v>2499.8004212327915</v>
      </c>
      <c r="J11" s="1">
        <f t="shared" ref="J11:J70" si="7">D10*$K$5</f>
        <v>2499.8004212327915</v>
      </c>
      <c r="K11" s="1">
        <f t="shared" ref="K11:K70" si="8">IFERROR(IF(L11&gt;=0,I11*16%,""),"")</f>
        <v>399.96806739724661</v>
      </c>
      <c r="L11" s="1">
        <f t="shared" ref="L11:L70" si="9">J11*16%</f>
        <v>399.96806739724661</v>
      </c>
      <c r="M11" s="1">
        <f t="shared" ref="M11:M42" si="10">IFERROR(IF(A11&lt;$R$9,N11,F11+I11+K11),"")</f>
        <v>4512.1350000003986</v>
      </c>
      <c r="N11" s="4">
        <f t="shared" ref="N11:N70" si="11">$D$5</f>
        <v>4512.1350000003986</v>
      </c>
      <c r="P11" s="1"/>
      <c r="Q11" s="15" t="s">
        <v>15</v>
      </c>
      <c r="R11" s="16">
        <f>(R17-D3)/1.16</f>
        <v>53824.879310357239</v>
      </c>
      <c r="S11"/>
    </row>
    <row r="12" spans="1:19 16383:16384" ht="15.75" x14ac:dyDescent="0.25">
      <c r="A12">
        <f t="shared" si="0"/>
        <v>2</v>
      </c>
      <c r="B12" s="7">
        <f t="shared" si="1"/>
        <v>96728.512081241337</v>
      </c>
      <c r="C12" s="2">
        <v>2</v>
      </c>
      <c r="D12" s="1">
        <f t="shared" ref="D12:D70" si="12">IFERROR(IF(E12&gt;=0.1,E11-H12-O12,""),"")</f>
        <v>96728.512081241337</v>
      </c>
      <c r="E12" s="1">
        <f t="shared" si="2"/>
        <v>96728.512081241337</v>
      </c>
      <c r="F12" s="1">
        <f t="shared" si="3"/>
        <v>1659.1214073883016</v>
      </c>
      <c r="G12" s="1">
        <f t="shared" si="4"/>
        <v>1659.1214073883016</v>
      </c>
      <c r="H12" s="1">
        <f t="shared" si="5"/>
        <v>1659.1214073883016</v>
      </c>
      <c r="I12" s="1">
        <f t="shared" si="6"/>
        <v>2459.4944763897388</v>
      </c>
      <c r="J12" s="1">
        <f t="shared" si="7"/>
        <v>2459.4944763897388</v>
      </c>
      <c r="K12" s="1">
        <f t="shared" si="8"/>
        <v>393.51911622235821</v>
      </c>
      <c r="L12" s="1">
        <f t="shared" si="9"/>
        <v>393.51911622235821</v>
      </c>
      <c r="M12" s="1">
        <f t="shared" si="10"/>
        <v>4512.1350000003986</v>
      </c>
      <c r="N12" s="1">
        <f t="shared" si="11"/>
        <v>4512.1350000003986</v>
      </c>
      <c r="P12" s="1"/>
      <c r="Q12" s="25" t="s">
        <v>22</v>
      </c>
      <c r="R12" s="26">
        <f>(D6-D3)/1.16</f>
        <v>53824.879310357217</v>
      </c>
      <c r="S12"/>
    </row>
    <row r="13" spans="1:19 16383:16384" ht="15.75" x14ac:dyDescent="0.25">
      <c r="A13">
        <f t="shared" si="0"/>
        <v>3</v>
      </c>
      <c r="B13" s="7">
        <f t="shared" si="1"/>
        <v>95021.279994093478</v>
      </c>
      <c r="C13" s="2">
        <v>3</v>
      </c>
      <c r="D13" s="1">
        <f t="shared" si="12"/>
        <v>95021.279994093478</v>
      </c>
      <c r="E13" s="1">
        <f t="shared" si="2"/>
        <v>95021.279994093478</v>
      </c>
      <c r="F13" s="1">
        <f t="shared" si="3"/>
        <v>1707.2320871478628</v>
      </c>
      <c r="G13" s="1">
        <f t="shared" si="4"/>
        <v>1707.2320871478628</v>
      </c>
      <c r="H13" s="1">
        <f t="shared" si="5"/>
        <v>1707.2320871478628</v>
      </c>
      <c r="I13" s="1">
        <f t="shared" si="6"/>
        <v>2418.0197524590826</v>
      </c>
      <c r="J13" s="1">
        <f t="shared" si="7"/>
        <v>2418.0197524590826</v>
      </c>
      <c r="K13" s="1">
        <f t="shared" si="8"/>
        <v>386.88316039345324</v>
      </c>
      <c r="L13" s="1">
        <f t="shared" si="9"/>
        <v>386.88316039345324</v>
      </c>
      <c r="M13" s="1">
        <f t="shared" si="10"/>
        <v>4512.1350000003986</v>
      </c>
      <c r="N13" s="1">
        <f t="shared" si="11"/>
        <v>4512.1350000003986</v>
      </c>
      <c r="O13" s="34"/>
      <c r="P13" s="1"/>
      <c r="Q13" s="28" t="s">
        <v>33</v>
      </c>
      <c r="R13" s="30">
        <f>R12-R11</f>
        <v>0</v>
      </c>
      <c r="S13"/>
    </row>
    <row r="14" spans="1:19 16383:16384" ht="15.75" x14ac:dyDescent="0.25">
      <c r="A14">
        <f t="shared" si="0"/>
        <v>4</v>
      </c>
      <c r="B14" s="7">
        <f t="shared" si="1"/>
        <v>93264.542128854722</v>
      </c>
      <c r="C14" s="2">
        <v>4</v>
      </c>
      <c r="D14" s="1">
        <f t="shared" si="12"/>
        <v>93264.542128854722</v>
      </c>
      <c r="E14" s="1">
        <f t="shared" si="2"/>
        <v>93264.542128854722</v>
      </c>
      <c r="F14" s="1">
        <f t="shared" si="3"/>
        <v>1756.737865238757</v>
      </c>
      <c r="G14" s="1">
        <f t="shared" si="4"/>
        <v>1756.737865238757</v>
      </c>
      <c r="H14" s="1">
        <f t="shared" si="5"/>
        <v>1756.737865238757</v>
      </c>
      <c r="I14" s="1">
        <f t="shared" si="6"/>
        <v>2375.3423575531392</v>
      </c>
      <c r="J14" s="1">
        <f t="shared" si="7"/>
        <v>2375.3423575531392</v>
      </c>
      <c r="K14" s="1">
        <f t="shared" si="8"/>
        <v>380.05477720850229</v>
      </c>
      <c r="L14" s="1">
        <f t="shared" si="9"/>
        <v>380.05477720850229</v>
      </c>
      <c r="M14" s="1">
        <f t="shared" si="10"/>
        <v>4512.1350000003986</v>
      </c>
      <c r="N14" s="1">
        <f t="shared" si="11"/>
        <v>4512.1350000003986</v>
      </c>
      <c r="P14" s="1"/>
      <c r="Q14" s="17" t="s">
        <v>21</v>
      </c>
      <c r="R14" s="16">
        <f>SUM(K10:K70)</f>
        <v>8611.9806896571572</v>
      </c>
      <c r="S14" s="10"/>
    </row>
    <row r="15" spans="1:19 16383:16384" ht="15.75" x14ac:dyDescent="0.25">
      <c r="A15">
        <f t="shared" si="0"/>
        <v>5</v>
      </c>
      <c r="B15" s="7">
        <f t="shared" si="1"/>
        <v>91456.862932571938</v>
      </c>
      <c r="C15" s="2">
        <v>5</v>
      </c>
      <c r="D15" s="1">
        <f t="shared" si="12"/>
        <v>91456.862932571938</v>
      </c>
      <c r="E15" s="1">
        <f t="shared" si="2"/>
        <v>91456.862932571938</v>
      </c>
      <c r="F15" s="1">
        <f t="shared" si="3"/>
        <v>1807.6791962827824</v>
      </c>
      <c r="G15" s="1">
        <f t="shared" si="4"/>
        <v>1807.6791962827824</v>
      </c>
      <c r="H15" s="1">
        <f t="shared" si="5"/>
        <v>1807.6791962827824</v>
      </c>
      <c r="I15" s="1">
        <f t="shared" si="6"/>
        <v>2331.4274169979449</v>
      </c>
      <c r="J15" s="1">
        <f t="shared" si="7"/>
        <v>2331.4274169979449</v>
      </c>
      <c r="K15" s="1">
        <f t="shared" si="8"/>
        <v>373.02838671967118</v>
      </c>
      <c r="L15" s="1">
        <f t="shared" si="9"/>
        <v>373.02838671967118</v>
      </c>
      <c r="M15" s="1">
        <f t="shared" si="10"/>
        <v>4512.1350000003986</v>
      </c>
      <c r="N15" s="1">
        <f t="shared" si="11"/>
        <v>4512.1350000003986</v>
      </c>
      <c r="P15" s="1"/>
      <c r="Q15" s="25" t="s">
        <v>23</v>
      </c>
      <c r="R15" s="26">
        <f>R12*16%</f>
        <v>8611.9806896571554</v>
      </c>
    </row>
    <row r="16" spans="1:19 16383:16384" ht="15.75" x14ac:dyDescent="0.25">
      <c r="A16">
        <f t="shared" si="0"/>
        <v>6</v>
      </c>
      <c r="B16" s="7">
        <f t="shared" si="1"/>
        <v>89596.765224579824</v>
      </c>
      <c r="C16" s="2">
        <v>6</v>
      </c>
      <c r="D16" s="1">
        <f t="shared" si="12"/>
        <v>89596.765224579824</v>
      </c>
      <c r="E16" s="1">
        <f t="shared" si="2"/>
        <v>89596.765224579824</v>
      </c>
      <c r="F16" s="1">
        <f t="shared" si="3"/>
        <v>1860.0977079921117</v>
      </c>
      <c r="G16" s="1">
        <f t="shared" si="4"/>
        <v>1860.0977079921117</v>
      </c>
      <c r="H16" s="1">
        <f t="shared" si="5"/>
        <v>1860.0977079921117</v>
      </c>
      <c r="I16" s="1">
        <f t="shared" si="6"/>
        <v>2286.2390448347301</v>
      </c>
      <c r="J16" s="1">
        <f t="shared" si="7"/>
        <v>2286.2390448347301</v>
      </c>
      <c r="K16" s="1">
        <f t="shared" si="8"/>
        <v>365.79824717355683</v>
      </c>
      <c r="L16" s="1">
        <f t="shared" si="9"/>
        <v>365.79824717355683</v>
      </c>
      <c r="M16" s="1">
        <f t="shared" si="10"/>
        <v>4512.1350000003986</v>
      </c>
      <c r="N16" s="1">
        <f t="shared" si="11"/>
        <v>4512.1350000003986</v>
      </c>
      <c r="P16" s="1"/>
      <c r="Q16" s="29" t="s">
        <v>34</v>
      </c>
      <c r="R16" s="30">
        <f>R15-R14</f>
        <v>0</v>
      </c>
    </row>
    <row r="17" spans="1:20" ht="15.75" x14ac:dyDescent="0.25">
      <c r="A17">
        <f t="shared" si="0"/>
        <v>7</v>
      </c>
      <c r="B17" s="7">
        <f t="shared" si="1"/>
        <v>87682.728989393625</v>
      </c>
      <c r="C17" s="2">
        <v>7</v>
      </c>
      <c r="D17" s="1">
        <f t="shared" si="12"/>
        <v>87682.728989393625</v>
      </c>
      <c r="E17" s="1">
        <f t="shared" si="2"/>
        <v>87682.728989393625</v>
      </c>
      <c r="F17" s="1">
        <f t="shared" si="3"/>
        <v>1914.0362351861966</v>
      </c>
      <c r="G17" s="1">
        <f t="shared" si="4"/>
        <v>1914.0362351861966</v>
      </c>
      <c r="H17" s="1">
        <f t="shared" si="5"/>
        <v>1914.0362351861966</v>
      </c>
      <c r="I17" s="1">
        <f t="shared" si="6"/>
        <v>2239.7403144950017</v>
      </c>
      <c r="J17" s="1">
        <f t="shared" si="7"/>
        <v>2239.7403144950017</v>
      </c>
      <c r="K17" s="1">
        <f t="shared" si="8"/>
        <v>358.3584503192003</v>
      </c>
      <c r="L17" s="1">
        <f t="shared" si="9"/>
        <v>358.3584503192003</v>
      </c>
      <c r="M17" s="1">
        <f t="shared" si="10"/>
        <v>4512.1350000003986</v>
      </c>
      <c r="N17" s="1">
        <f t="shared" si="11"/>
        <v>4512.1350000003986</v>
      </c>
      <c r="P17" s="1"/>
      <c r="Q17" s="15" t="s">
        <v>19</v>
      </c>
      <c r="R17" s="16">
        <f>SUM(M:M)+SUM(O:O)</f>
        <v>162436.86000001439</v>
      </c>
    </row>
    <row r="18" spans="1:20" ht="15.75" x14ac:dyDescent="0.25">
      <c r="A18">
        <f t="shared" si="0"/>
        <v>8</v>
      </c>
      <c r="B18" s="7">
        <f t="shared" si="1"/>
        <v>85713.190134598539</v>
      </c>
      <c r="C18" s="2">
        <v>8</v>
      </c>
      <c r="D18" s="1">
        <f t="shared" si="12"/>
        <v>85713.190134598539</v>
      </c>
      <c r="E18" s="1">
        <f t="shared" si="2"/>
        <v>85713.190134598539</v>
      </c>
      <c r="F18" s="1">
        <f t="shared" si="3"/>
        <v>1969.5388547950865</v>
      </c>
      <c r="G18" s="1">
        <f t="shared" si="4"/>
        <v>1969.5388547950865</v>
      </c>
      <c r="H18" s="1">
        <f t="shared" si="5"/>
        <v>1969.5388547950865</v>
      </c>
      <c r="I18" s="1">
        <f t="shared" si="6"/>
        <v>2191.8932286252689</v>
      </c>
      <c r="J18" s="1">
        <f t="shared" si="7"/>
        <v>2191.8932286252689</v>
      </c>
      <c r="K18" s="1">
        <f t="shared" si="8"/>
        <v>350.70291658004305</v>
      </c>
      <c r="L18" s="1">
        <f t="shared" si="9"/>
        <v>350.70291658004305</v>
      </c>
      <c r="M18" s="1">
        <f t="shared" si="10"/>
        <v>4512.1350000003986</v>
      </c>
      <c r="N18" s="1">
        <f t="shared" si="11"/>
        <v>4512.1350000003986</v>
      </c>
      <c r="P18" s="1"/>
      <c r="Q18" s="29" t="s">
        <v>36</v>
      </c>
      <c r="R18" s="30">
        <f>R5-R17</f>
        <v>0</v>
      </c>
      <c r="S18"/>
    </row>
    <row r="19" spans="1:20" x14ac:dyDescent="0.25">
      <c r="A19">
        <f t="shared" si="0"/>
        <v>9</v>
      </c>
      <c r="B19" s="7">
        <f t="shared" si="1"/>
        <v>83686.539212720774</v>
      </c>
      <c r="C19" s="2">
        <v>9</v>
      </c>
      <c r="D19" s="1">
        <f t="shared" si="12"/>
        <v>83686.539212720774</v>
      </c>
      <c r="E19" s="1">
        <f t="shared" si="2"/>
        <v>83686.539212720774</v>
      </c>
      <c r="F19" s="1">
        <f t="shared" si="3"/>
        <v>2026.6509218777596</v>
      </c>
      <c r="G19" s="1">
        <f t="shared" si="4"/>
        <v>2026.6509218777596</v>
      </c>
      <c r="H19" s="1">
        <f t="shared" si="5"/>
        <v>2026.6509218777596</v>
      </c>
      <c r="I19" s="1">
        <f t="shared" si="6"/>
        <v>2142.6586880367577</v>
      </c>
      <c r="J19" s="1">
        <f t="shared" si="7"/>
        <v>2142.6586880367577</v>
      </c>
      <c r="K19" s="1">
        <f t="shared" si="8"/>
        <v>342.82539008588122</v>
      </c>
      <c r="L19" s="1">
        <f t="shared" si="9"/>
        <v>342.82539008588122</v>
      </c>
      <c r="M19" s="1">
        <f t="shared" si="10"/>
        <v>4512.1350000003986</v>
      </c>
      <c r="N19" s="1">
        <f t="shared" si="11"/>
        <v>4512.1350000003986</v>
      </c>
      <c r="P19" s="1"/>
      <c r="S19"/>
    </row>
    <row r="20" spans="1:20" x14ac:dyDescent="0.25">
      <c r="A20">
        <f t="shared" si="0"/>
        <v>10</v>
      </c>
      <c r="B20" s="7">
        <f t="shared" si="1"/>
        <v>81601.120106035873</v>
      </c>
      <c r="C20" s="2">
        <v>10</v>
      </c>
      <c r="D20" s="1">
        <f t="shared" si="12"/>
        <v>81601.120106035873</v>
      </c>
      <c r="E20" s="1">
        <f t="shared" si="2"/>
        <v>81601.120106035873</v>
      </c>
      <c r="F20" s="1">
        <f t="shared" si="3"/>
        <v>2085.4191066849012</v>
      </c>
      <c r="G20" s="1">
        <f t="shared" si="4"/>
        <v>2085.4191066849012</v>
      </c>
      <c r="H20" s="1">
        <f t="shared" si="5"/>
        <v>2085.4191066849012</v>
      </c>
      <c r="I20" s="1">
        <f t="shared" si="6"/>
        <v>2091.9964597547391</v>
      </c>
      <c r="J20" s="1">
        <f t="shared" si="7"/>
        <v>2091.9964597547391</v>
      </c>
      <c r="K20" s="1">
        <f t="shared" si="8"/>
        <v>334.71943356075826</v>
      </c>
      <c r="L20" s="1">
        <f t="shared" si="9"/>
        <v>334.71943356075826</v>
      </c>
      <c r="M20" s="1">
        <f t="shared" si="10"/>
        <v>4512.1350000003986</v>
      </c>
      <c r="N20" s="1">
        <f t="shared" si="11"/>
        <v>4512.1350000003986</v>
      </c>
      <c r="O20" s="34"/>
      <c r="P20" s="1"/>
      <c r="S20" s="1"/>
      <c r="T20" s="1"/>
    </row>
    <row r="21" spans="1:20" x14ac:dyDescent="0.25">
      <c r="A21">
        <f t="shared" si="0"/>
        <v>11</v>
      </c>
      <c r="B21" s="7">
        <f t="shared" si="1"/>
        <v>79455.228673239457</v>
      </c>
      <c r="C21" s="2">
        <v>11</v>
      </c>
      <c r="D21" s="1">
        <f t="shared" si="12"/>
        <v>79455.228673239457</v>
      </c>
      <c r="E21" s="1">
        <f t="shared" si="2"/>
        <v>79455.228673239457</v>
      </c>
      <c r="F21" s="1">
        <f t="shared" si="3"/>
        <v>2145.8914327964194</v>
      </c>
      <c r="G21" s="1">
        <f t="shared" si="4"/>
        <v>2145.8914327964194</v>
      </c>
      <c r="H21" s="1">
        <f t="shared" si="5"/>
        <v>2145.8914327964194</v>
      </c>
      <c r="I21" s="1">
        <f t="shared" si="6"/>
        <v>2039.865144141361</v>
      </c>
      <c r="J21" s="1">
        <f t="shared" si="7"/>
        <v>2039.865144141361</v>
      </c>
      <c r="K21" s="1">
        <f t="shared" si="8"/>
        <v>326.3784230626178</v>
      </c>
      <c r="L21" s="1">
        <f t="shared" si="9"/>
        <v>326.3784230626178</v>
      </c>
      <c r="M21" s="1">
        <f t="shared" si="10"/>
        <v>4512.1350000003986</v>
      </c>
      <c r="N21" s="1">
        <f t="shared" si="11"/>
        <v>4512.1350000003986</v>
      </c>
      <c r="P21" s="1"/>
      <c r="S21" s="1"/>
      <c r="T21" s="1"/>
    </row>
    <row r="22" spans="1:20" x14ac:dyDescent="0.25">
      <c r="A22">
        <f t="shared" si="0"/>
        <v>12</v>
      </c>
      <c r="B22" s="7">
        <f t="shared" si="1"/>
        <v>77247.111356874593</v>
      </c>
      <c r="C22" s="2">
        <v>12</v>
      </c>
      <c r="D22" s="1">
        <f t="shared" si="12"/>
        <v>77247.111356874593</v>
      </c>
      <c r="E22" s="1">
        <f t="shared" si="2"/>
        <v>77247.111356874593</v>
      </c>
      <c r="F22" s="1">
        <f t="shared" si="3"/>
        <v>2208.1173163648618</v>
      </c>
      <c r="G22" s="1">
        <f t="shared" si="4"/>
        <v>2208.1173163648618</v>
      </c>
      <c r="H22" s="1">
        <f t="shared" si="5"/>
        <v>2208.1173163648618</v>
      </c>
      <c r="I22" s="1">
        <f t="shared" si="6"/>
        <v>1986.2221410651177</v>
      </c>
      <c r="J22" s="1">
        <f t="shared" si="7"/>
        <v>1986.2221410651177</v>
      </c>
      <c r="K22" s="1">
        <f t="shared" si="8"/>
        <v>317.79554257041883</v>
      </c>
      <c r="L22" s="1">
        <f t="shared" si="9"/>
        <v>317.79554257041883</v>
      </c>
      <c r="M22" s="1">
        <f t="shared" si="10"/>
        <v>4512.1350000003986</v>
      </c>
      <c r="N22" s="1">
        <f t="shared" si="11"/>
        <v>4512.1350000003986</v>
      </c>
      <c r="O22" s="34"/>
      <c r="P22" s="1"/>
      <c r="S22" s="1"/>
      <c r="T22" s="1"/>
    </row>
    <row r="23" spans="1:20" x14ac:dyDescent="0.25">
      <c r="A23">
        <f t="shared" si="0"/>
        <v>13</v>
      </c>
      <c r="B23" s="7">
        <f t="shared" si="1"/>
        <v>74974.963750377792</v>
      </c>
      <c r="C23" s="2">
        <v>13</v>
      </c>
      <c r="D23" s="1">
        <f t="shared" si="12"/>
        <v>74974.963750377792</v>
      </c>
      <c r="E23" s="1">
        <f t="shared" si="2"/>
        <v>74974.963750377792</v>
      </c>
      <c r="F23" s="1">
        <f t="shared" si="3"/>
        <v>2272.1476064967937</v>
      </c>
      <c r="G23" s="1">
        <f t="shared" si="4"/>
        <v>2272.1476064967937</v>
      </c>
      <c r="H23" s="1">
        <f t="shared" si="5"/>
        <v>2272.1476064967937</v>
      </c>
      <c r="I23" s="1">
        <f t="shared" si="6"/>
        <v>1931.0236150893147</v>
      </c>
      <c r="J23" s="1">
        <f t="shared" si="7"/>
        <v>1931.0236150893147</v>
      </c>
      <c r="K23" s="1">
        <f t="shared" si="8"/>
        <v>308.96377841429035</v>
      </c>
      <c r="L23" s="1">
        <f t="shared" si="9"/>
        <v>308.96377841429035</v>
      </c>
      <c r="M23" s="1">
        <f t="shared" si="10"/>
        <v>4512.1350000003986</v>
      </c>
      <c r="N23" s="1">
        <f t="shared" si="11"/>
        <v>4512.1350000003986</v>
      </c>
      <c r="P23" s="1"/>
      <c r="S23"/>
    </row>
    <row r="24" spans="1:20" x14ac:dyDescent="0.25">
      <c r="A24">
        <f t="shared" si="0"/>
        <v>14</v>
      </c>
      <c r="B24" s="7">
        <f t="shared" si="1"/>
        <v>72636.929123572641</v>
      </c>
      <c r="C24" s="2">
        <v>14</v>
      </c>
      <c r="D24" s="1">
        <f t="shared" si="12"/>
        <v>72636.929123572641</v>
      </c>
      <c r="E24" s="1">
        <f t="shared" si="2"/>
        <v>72636.929123572641</v>
      </c>
      <c r="F24" s="1">
        <f t="shared" si="3"/>
        <v>2338.0346268051494</v>
      </c>
      <c r="G24" s="1">
        <f t="shared" si="4"/>
        <v>2338.0346268051494</v>
      </c>
      <c r="H24" s="1">
        <f t="shared" si="5"/>
        <v>2338.0346268051494</v>
      </c>
      <c r="I24" s="1">
        <f t="shared" si="6"/>
        <v>1874.2244596510768</v>
      </c>
      <c r="J24" s="1">
        <f t="shared" si="7"/>
        <v>1874.2244596510768</v>
      </c>
      <c r="K24" s="1">
        <f t="shared" si="8"/>
        <v>299.87591354417231</v>
      </c>
      <c r="L24" s="1">
        <f t="shared" si="9"/>
        <v>299.87591354417231</v>
      </c>
      <c r="M24" s="1">
        <f t="shared" si="10"/>
        <v>4512.1350000003986</v>
      </c>
      <c r="N24" s="1">
        <f t="shared" si="11"/>
        <v>4512.1350000003986</v>
      </c>
      <c r="P24" s="1"/>
      <c r="S24"/>
    </row>
    <row r="25" spans="1:20" x14ac:dyDescent="0.25">
      <c r="A25">
        <f t="shared" si="0"/>
        <v>15</v>
      </c>
      <c r="B25" s="7">
        <f t="shared" si="1"/>
        <v>70231.096905406142</v>
      </c>
      <c r="C25" s="2">
        <v>15</v>
      </c>
      <c r="D25" s="1">
        <f t="shared" si="12"/>
        <v>70231.096905406142</v>
      </c>
      <c r="E25" s="1">
        <f t="shared" si="2"/>
        <v>70231.096905406142</v>
      </c>
      <c r="F25" s="1">
        <f t="shared" si="3"/>
        <v>2405.8322181665039</v>
      </c>
      <c r="G25" s="1">
        <f t="shared" si="4"/>
        <v>2405.8322181665039</v>
      </c>
      <c r="H25" s="1">
        <f t="shared" si="5"/>
        <v>2405.8322181665039</v>
      </c>
      <c r="I25" s="1">
        <f t="shared" si="6"/>
        <v>1815.7782602016332</v>
      </c>
      <c r="J25" s="1">
        <f t="shared" si="7"/>
        <v>1815.7782602016332</v>
      </c>
      <c r="K25" s="1">
        <f t="shared" si="8"/>
        <v>290.52452163226133</v>
      </c>
      <c r="L25" s="1">
        <f t="shared" si="9"/>
        <v>290.52452163226133</v>
      </c>
      <c r="M25" s="1">
        <f t="shared" si="10"/>
        <v>4512.1350000003986</v>
      </c>
      <c r="N25" s="1">
        <f t="shared" si="11"/>
        <v>4512.1350000003986</v>
      </c>
      <c r="P25" s="1"/>
      <c r="S25"/>
    </row>
    <row r="26" spans="1:20" x14ac:dyDescent="0.25">
      <c r="A26">
        <f t="shared" si="0"/>
        <v>16</v>
      </c>
      <c r="B26" s="7">
        <f t="shared" si="1"/>
        <v>67755.501122687943</v>
      </c>
      <c r="C26" s="2">
        <v>16</v>
      </c>
      <c r="D26" s="1">
        <f t="shared" si="12"/>
        <v>67755.501122687943</v>
      </c>
      <c r="E26" s="1">
        <f t="shared" si="2"/>
        <v>67755.501122687943</v>
      </c>
      <c r="F26" s="1">
        <f t="shared" si="3"/>
        <v>2475.5957827182051</v>
      </c>
      <c r="G26" s="1">
        <f t="shared" si="4"/>
        <v>2475.5957827182051</v>
      </c>
      <c r="H26" s="1">
        <f t="shared" si="5"/>
        <v>2475.5957827182051</v>
      </c>
      <c r="I26" s="1">
        <f t="shared" si="6"/>
        <v>1755.6372562777528</v>
      </c>
      <c r="J26" s="1">
        <f t="shared" si="7"/>
        <v>1755.6372562777528</v>
      </c>
      <c r="K26" s="1">
        <f t="shared" si="8"/>
        <v>280.90196100444047</v>
      </c>
      <c r="L26" s="1">
        <f t="shared" si="9"/>
        <v>280.90196100444047</v>
      </c>
      <c r="M26" s="1">
        <f t="shared" si="10"/>
        <v>4512.1350000003986</v>
      </c>
      <c r="N26" s="1">
        <f t="shared" si="11"/>
        <v>4512.1350000003986</v>
      </c>
      <c r="P26" s="1"/>
      <c r="S26"/>
    </row>
    <row r="27" spans="1:20" x14ac:dyDescent="0.25">
      <c r="A27">
        <f t="shared" si="0"/>
        <v>17</v>
      </c>
      <c r="B27" s="7">
        <f t="shared" si="1"/>
        <v>65208.118793556619</v>
      </c>
      <c r="C27" s="2">
        <v>17</v>
      </c>
      <c r="D27" s="1">
        <f t="shared" si="12"/>
        <v>65208.118793556619</v>
      </c>
      <c r="E27" s="1">
        <f t="shared" si="2"/>
        <v>65208.118793556619</v>
      </c>
      <c r="F27" s="1">
        <f t="shared" si="3"/>
        <v>2547.382329131322</v>
      </c>
      <c r="G27" s="1">
        <f t="shared" si="4"/>
        <v>2547.382329131322</v>
      </c>
      <c r="H27" s="1">
        <f t="shared" si="5"/>
        <v>2547.382329131322</v>
      </c>
      <c r="I27" s="1">
        <f t="shared" si="6"/>
        <v>1693.7523024733421</v>
      </c>
      <c r="J27" s="1">
        <f t="shared" si="7"/>
        <v>1693.7523024733421</v>
      </c>
      <c r="K27" s="1">
        <f t="shared" si="8"/>
        <v>271.00036839573471</v>
      </c>
      <c r="L27" s="1">
        <f t="shared" si="9"/>
        <v>271.00036839573471</v>
      </c>
      <c r="M27" s="1">
        <f t="shared" si="10"/>
        <v>4512.1350000003986</v>
      </c>
      <c r="N27" s="1">
        <f t="shared" si="11"/>
        <v>4512.1350000003986</v>
      </c>
      <c r="P27" s="1"/>
      <c r="S27"/>
    </row>
    <row r="28" spans="1:20" x14ac:dyDescent="0.25">
      <c r="A28">
        <f t="shared" si="0"/>
        <v>18</v>
      </c>
      <c r="B28" s="7">
        <f t="shared" si="1"/>
        <v>62586.868274360218</v>
      </c>
      <c r="C28" s="2">
        <v>18</v>
      </c>
      <c r="D28" s="1">
        <f t="shared" si="12"/>
        <v>62586.868274360218</v>
      </c>
      <c r="E28" s="1">
        <f t="shared" si="2"/>
        <v>62586.868274360218</v>
      </c>
      <c r="F28" s="1">
        <f t="shared" si="3"/>
        <v>2621.2505191964019</v>
      </c>
      <c r="G28" s="1">
        <f t="shared" si="4"/>
        <v>2621.2505191964019</v>
      </c>
      <c r="H28" s="1">
        <f t="shared" si="5"/>
        <v>2621.2505191964019</v>
      </c>
      <c r="I28" s="1">
        <f t="shared" si="6"/>
        <v>1630.0728282793075</v>
      </c>
      <c r="J28" s="1">
        <f t="shared" si="7"/>
        <v>1630.0728282793075</v>
      </c>
      <c r="K28" s="1">
        <f t="shared" si="8"/>
        <v>260.81165252468918</v>
      </c>
      <c r="L28" s="1">
        <f t="shared" si="9"/>
        <v>260.81165252468918</v>
      </c>
      <c r="M28" s="1">
        <f t="shared" si="10"/>
        <v>4512.1350000003986</v>
      </c>
      <c r="N28" s="1">
        <f t="shared" si="11"/>
        <v>4512.1350000003986</v>
      </c>
      <c r="O28" s="34"/>
      <c r="P28" s="1"/>
      <c r="S28"/>
    </row>
    <row r="29" spans="1:20" x14ac:dyDescent="0.25">
      <c r="A29">
        <f t="shared" si="0"/>
        <v>19</v>
      </c>
      <c r="B29" s="7">
        <f t="shared" si="1"/>
        <v>59889.60755860011</v>
      </c>
      <c r="C29" s="2">
        <v>19</v>
      </c>
      <c r="D29" s="1">
        <f t="shared" si="12"/>
        <v>59889.60755860011</v>
      </c>
      <c r="E29" s="1">
        <f t="shared" si="2"/>
        <v>59889.60755860011</v>
      </c>
      <c r="F29" s="1">
        <f t="shared" si="3"/>
        <v>2697.2607157601101</v>
      </c>
      <c r="G29" s="1">
        <f t="shared" si="4"/>
        <v>2697.2607157601101</v>
      </c>
      <c r="H29" s="1">
        <f t="shared" si="5"/>
        <v>2697.2607157601101</v>
      </c>
      <c r="I29" s="1">
        <f t="shared" si="6"/>
        <v>1564.5467967588693</v>
      </c>
      <c r="J29" s="1">
        <f t="shared" si="7"/>
        <v>1564.5467967588693</v>
      </c>
      <c r="K29" s="1">
        <f t="shared" si="8"/>
        <v>250.3274874814191</v>
      </c>
      <c r="L29" s="1">
        <f t="shared" si="9"/>
        <v>250.3274874814191</v>
      </c>
      <c r="M29" s="1">
        <f t="shared" si="10"/>
        <v>4512.1350000003986</v>
      </c>
      <c r="N29" s="1">
        <f t="shared" si="11"/>
        <v>4512.1350000003986</v>
      </c>
      <c r="P29" s="1"/>
      <c r="S29"/>
    </row>
    <row r="30" spans="1:20" x14ac:dyDescent="0.25">
      <c r="A30">
        <f t="shared" si="0"/>
        <v>20</v>
      </c>
      <c r="B30" s="7">
        <f t="shared" si="1"/>
        <v>57114.132526548194</v>
      </c>
      <c r="C30" s="2">
        <v>20</v>
      </c>
      <c r="D30" s="1">
        <f t="shared" si="12"/>
        <v>57114.132526548194</v>
      </c>
      <c r="E30" s="1">
        <f t="shared" si="2"/>
        <v>57114.132526548194</v>
      </c>
      <c r="F30" s="1">
        <f t="shared" si="3"/>
        <v>2775.4750320519192</v>
      </c>
      <c r="G30" s="1">
        <f t="shared" si="4"/>
        <v>2775.4750320519192</v>
      </c>
      <c r="H30" s="1">
        <f t="shared" si="5"/>
        <v>2775.4750320519192</v>
      </c>
      <c r="I30" s="1">
        <f t="shared" si="6"/>
        <v>1497.1206620245514</v>
      </c>
      <c r="J30" s="1">
        <f t="shared" si="7"/>
        <v>1497.1206620245514</v>
      </c>
      <c r="K30" s="1">
        <f t="shared" si="8"/>
        <v>239.53930592392823</v>
      </c>
      <c r="L30" s="1">
        <f t="shared" si="9"/>
        <v>239.53930592392823</v>
      </c>
      <c r="M30" s="1">
        <f t="shared" si="10"/>
        <v>4512.1350000003986</v>
      </c>
      <c r="N30" s="1">
        <f t="shared" si="11"/>
        <v>4512.1350000003986</v>
      </c>
      <c r="P30" s="1"/>
      <c r="S30"/>
    </row>
    <row r="31" spans="1:20" x14ac:dyDescent="0.25">
      <c r="A31">
        <f t="shared" si="0"/>
        <v>21</v>
      </c>
      <c r="B31" s="7">
        <f t="shared" si="1"/>
        <v>54258.175144107037</v>
      </c>
      <c r="C31" s="2">
        <v>21</v>
      </c>
      <c r="D31" s="1">
        <f t="shared" si="12"/>
        <v>54258.175144107037</v>
      </c>
      <c r="E31" s="1">
        <f t="shared" si="2"/>
        <v>54258.175144107037</v>
      </c>
      <c r="F31" s="1">
        <f t="shared" si="3"/>
        <v>2855.957382441155</v>
      </c>
      <c r="G31" s="1">
        <f t="shared" si="4"/>
        <v>2855.957382441155</v>
      </c>
      <c r="H31" s="1">
        <f t="shared" si="5"/>
        <v>2855.957382441155</v>
      </c>
      <c r="I31" s="1">
        <f t="shared" si="6"/>
        <v>1427.7393254821066</v>
      </c>
      <c r="J31" s="1">
        <f t="shared" si="7"/>
        <v>1427.7393254821066</v>
      </c>
      <c r="K31" s="1">
        <f t="shared" si="8"/>
        <v>228.43829207713705</v>
      </c>
      <c r="L31" s="1">
        <f t="shared" si="9"/>
        <v>228.43829207713705</v>
      </c>
      <c r="M31" s="1">
        <f t="shared" si="10"/>
        <v>4512.1350000003986</v>
      </c>
      <c r="N31" s="1">
        <f t="shared" si="11"/>
        <v>4512.1350000003986</v>
      </c>
      <c r="P31" s="1"/>
      <c r="S31"/>
    </row>
    <row r="32" spans="1:20" x14ac:dyDescent="0.25">
      <c r="A32">
        <f t="shared" si="0"/>
        <v>22</v>
      </c>
      <c r="B32" s="7">
        <f t="shared" si="1"/>
        <v>51319.401609441149</v>
      </c>
      <c r="C32" s="2">
        <v>22</v>
      </c>
      <c r="D32" s="1">
        <f t="shared" si="12"/>
        <v>51319.401609441149</v>
      </c>
      <c r="E32" s="1">
        <f t="shared" si="2"/>
        <v>51319.401609441149</v>
      </c>
      <c r="F32" s="1">
        <f t="shared" si="3"/>
        <v>2938.7735346658869</v>
      </c>
      <c r="G32" s="1">
        <f t="shared" si="4"/>
        <v>2938.7735346658869</v>
      </c>
      <c r="H32" s="1">
        <f t="shared" si="5"/>
        <v>2938.7735346658869</v>
      </c>
      <c r="I32" s="1">
        <f t="shared" si="6"/>
        <v>1356.3460908056136</v>
      </c>
      <c r="J32" s="1">
        <f t="shared" si="7"/>
        <v>1356.3460908056136</v>
      </c>
      <c r="K32" s="1">
        <f t="shared" si="8"/>
        <v>217.01537452889818</v>
      </c>
      <c r="L32" s="1">
        <f t="shared" si="9"/>
        <v>217.01537452889818</v>
      </c>
      <c r="M32" s="1">
        <f t="shared" si="10"/>
        <v>4512.1350000003986</v>
      </c>
      <c r="N32" s="1">
        <f t="shared" si="11"/>
        <v>4512.1350000003986</v>
      </c>
      <c r="P32" s="1"/>
      <c r="S32"/>
    </row>
    <row r="33" spans="1:19" x14ac:dyDescent="0.25">
      <c r="A33">
        <f t="shared" si="0"/>
        <v>23</v>
      </c>
      <c r="B33" s="7">
        <f t="shared" si="1"/>
        <v>48295.410445864822</v>
      </c>
      <c r="C33" s="2">
        <v>23</v>
      </c>
      <c r="D33" s="1">
        <f t="shared" si="12"/>
        <v>48295.410445864822</v>
      </c>
      <c r="E33" s="1">
        <f t="shared" si="2"/>
        <v>48295.410445864822</v>
      </c>
      <c r="F33" s="1">
        <f t="shared" si="3"/>
        <v>3023.9911635763274</v>
      </c>
      <c r="G33" s="1">
        <f t="shared" si="4"/>
        <v>3023.9911635763274</v>
      </c>
      <c r="H33" s="1">
        <f t="shared" si="5"/>
        <v>3023.9911635763274</v>
      </c>
      <c r="I33" s="1">
        <f t="shared" si="6"/>
        <v>1282.8826176069579</v>
      </c>
      <c r="J33" s="1">
        <f t="shared" si="7"/>
        <v>1282.8826176069579</v>
      </c>
      <c r="K33" s="1">
        <f t="shared" si="8"/>
        <v>205.26121881711327</v>
      </c>
      <c r="L33" s="1">
        <f t="shared" si="9"/>
        <v>205.26121881711327</v>
      </c>
      <c r="M33" s="1">
        <f t="shared" si="10"/>
        <v>4512.1350000003986</v>
      </c>
      <c r="N33" s="1">
        <f t="shared" si="11"/>
        <v>4512.1350000003986</v>
      </c>
      <c r="P33" s="1"/>
      <c r="S33"/>
    </row>
    <row r="34" spans="1:19" x14ac:dyDescent="0.25">
      <c r="A34">
        <f t="shared" si="0"/>
        <v>24</v>
      </c>
      <c r="B34" s="7">
        <f t="shared" si="1"/>
        <v>45183.73053942815</v>
      </c>
      <c r="C34" s="2">
        <v>24</v>
      </c>
      <c r="D34" s="1">
        <f t="shared" si="12"/>
        <v>45183.73053942815</v>
      </c>
      <c r="E34" s="1">
        <f t="shared" si="2"/>
        <v>45183.73053942815</v>
      </c>
      <c r="F34" s="1">
        <f t="shared" si="3"/>
        <v>3111.6799064366705</v>
      </c>
      <c r="G34" s="1">
        <f t="shared" si="4"/>
        <v>3111.6799064366705</v>
      </c>
      <c r="H34" s="1">
        <f t="shared" si="5"/>
        <v>3111.6799064366705</v>
      </c>
      <c r="I34" s="1">
        <f t="shared" si="6"/>
        <v>1207.2888737618346</v>
      </c>
      <c r="J34" s="1">
        <f t="shared" si="7"/>
        <v>1207.2888737618346</v>
      </c>
      <c r="K34" s="1">
        <f t="shared" si="8"/>
        <v>193.16621980189353</v>
      </c>
      <c r="L34" s="1">
        <f t="shared" si="9"/>
        <v>193.16621980189353</v>
      </c>
      <c r="M34" s="1">
        <f t="shared" si="10"/>
        <v>4512.1350000003986</v>
      </c>
      <c r="N34" s="1">
        <f t="shared" si="11"/>
        <v>4512.1350000003986</v>
      </c>
      <c r="O34" s="34"/>
      <c r="P34" s="1"/>
      <c r="S34"/>
    </row>
    <row r="35" spans="1:19" x14ac:dyDescent="0.25">
      <c r="A35">
        <f t="shared" si="0"/>
        <v>25</v>
      </c>
      <c r="B35" s="7">
        <f t="shared" si="1"/>
        <v>41981.819119597596</v>
      </c>
      <c r="C35" s="2">
        <v>25</v>
      </c>
      <c r="D35" s="1">
        <f t="shared" si="12"/>
        <v>41981.819119597596</v>
      </c>
      <c r="E35" s="1">
        <f t="shared" si="2"/>
        <v>41981.819119597596</v>
      </c>
      <c r="F35" s="1">
        <f t="shared" si="3"/>
        <v>3201.9114198305533</v>
      </c>
      <c r="G35" s="1">
        <f t="shared" si="4"/>
        <v>3201.9114198305533</v>
      </c>
      <c r="H35" s="1">
        <f t="shared" si="5"/>
        <v>3201.9114198305533</v>
      </c>
      <c r="I35" s="1">
        <f t="shared" si="6"/>
        <v>1129.5030863533145</v>
      </c>
      <c r="J35" s="1">
        <f t="shared" si="7"/>
        <v>1129.5030863533145</v>
      </c>
      <c r="K35" s="1">
        <f t="shared" si="8"/>
        <v>180.72049381653034</v>
      </c>
      <c r="L35" s="1">
        <f t="shared" si="9"/>
        <v>180.72049381653034</v>
      </c>
      <c r="M35" s="1">
        <f t="shared" si="10"/>
        <v>4512.1350000003986</v>
      </c>
      <c r="N35" s="1">
        <f t="shared" si="11"/>
        <v>4512.1350000003986</v>
      </c>
      <c r="P35" s="1"/>
      <c r="S35"/>
    </row>
    <row r="36" spans="1:19" x14ac:dyDescent="0.25">
      <c r="A36">
        <f t="shared" si="0"/>
        <v>26</v>
      </c>
      <c r="B36" s="7">
        <f t="shared" si="1"/>
        <v>38687.059681380946</v>
      </c>
      <c r="C36" s="2">
        <v>26</v>
      </c>
      <c r="D36" s="1">
        <f t="shared" si="12"/>
        <v>38687.059681380946</v>
      </c>
      <c r="E36" s="1">
        <f t="shared" si="2"/>
        <v>38687.059681380946</v>
      </c>
      <c r="F36" s="1">
        <f t="shared" si="3"/>
        <v>3294.7594382166467</v>
      </c>
      <c r="G36" s="1">
        <f t="shared" si="4"/>
        <v>3294.7594382166467</v>
      </c>
      <c r="H36" s="1">
        <f t="shared" si="5"/>
        <v>3294.7594382166467</v>
      </c>
      <c r="I36" s="1">
        <f t="shared" si="6"/>
        <v>1049.4616911928895</v>
      </c>
      <c r="J36" s="1">
        <f t="shared" si="7"/>
        <v>1049.4616911928895</v>
      </c>
      <c r="K36" s="1">
        <f t="shared" si="8"/>
        <v>167.91387059086233</v>
      </c>
      <c r="L36" s="1">
        <f t="shared" si="9"/>
        <v>167.91387059086233</v>
      </c>
      <c r="M36" s="1">
        <f t="shared" si="10"/>
        <v>4512.1350000003986</v>
      </c>
      <c r="N36" s="1">
        <f t="shared" si="11"/>
        <v>4512.1350000003986</v>
      </c>
      <c r="P36" s="1"/>
      <c r="S36"/>
    </row>
    <row r="37" spans="1:19" x14ac:dyDescent="0.25">
      <c r="A37">
        <f t="shared" si="0"/>
        <v>27</v>
      </c>
      <c r="B37" s="7">
        <f t="shared" si="1"/>
        <v>35296.759847198729</v>
      </c>
      <c r="C37" s="2">
        <v>27</v>
      </c>
      <c r="D37" s="1">
        <f t="shared" si="12"/>
        <v>35296.759847198729</v>
      </c>
      <c r="E37" s="1">
        <f t="shared" si="2"/>
        <v>35296.759847198729</v>
      </c>
      <c r="F37" s="1">
        <f t="shared" si="3"/>
        <v>3390.2998341822176</v>
      </c>
      <c r="G37" s="1">
        <f t="shared" si="4"/>
        <v>3390.2998341822176</v>
      </c>
      <c r="H37" s="1">
        <f t="shared" si="5"/>
        <v>3390.2998341822176</v>
      </c>
      <c r="I37" s="1">
        <f t="shared" si="6"/>
        <v>967.09928087774244</v>
      </c>
      <c r="J37" s="1">
        <f t="shared" si="7"/>
        <v>967.09928087774244</v>
      </c>
      <c r="K37" s="1">
        <f t="shared" si="8"/>
        <v>154.73588494043881</v>
      </c>
      <c r="L37" s="1">
        <f t="shared" si="9"/>
        <v>154.73588494043881</v>
      </c>
      <c r="M37" s="1">
        <f t="shared" si="10"/>
        <v>4512.1350000003986</v>
      </c>
      <c r="N37" s="1">
        <f t="shared" si="11"/>
        <v>4512.1350000003986</v>
      </c>
      <c r="P37" s="1"/>
      <c r="S37"/>
    </row>
    <row r="38" spans="1:19" x14ac:dyDescent="0.25">
      <c r="A38">
        <f t="shared" si="0"/>
        <v>28</v>
      </c>
      <c r="B38" s="7">
        <f t="shared" si="1"/>
        <v>31808.149166754818</v>
      </c>
      <c r="C38" s="2">
        <v>28</v>
      </c>
      <c r="D38" s="1">
        <f t="shared" si="12"/>
        <v>31808.149166754818</v>
      </c>
      <c r="E38" s="1">
        <f t="shared" si="2"/>
        <v>31808.149166754818</v>
      </c>
      <c r="F38" s="1">
        <f t="shared" si="3"/>
        <v>3488.6106804439096</v>
      </c>
      <c r="G38" s="1">
        <f t="shared" si="4"/>
        <v>3488.6106804439096</v>
      </c>
      <c r="H38" s="1">
        <f t="shared" si="5"/>
        <v>3488.6106804439096</v>
      </c>
      <c r="I38" s="1">
        <f t="shared" si="6"/>
        <v>882.34855134180066</v>
      </c>
      <c r="J38" s="1">
        <f t="shared" si="7"/>
        <v>882.34855134180066</v>
      </c>
      <c r="K38" s="1">
        <f t="shared" si="8"/>
        <v>141.17576821468811</v>
      </c>
      <c r="L38" s="1">
        <f t="shared" si="9"/>
        <v>141.17576821468811</v>
      </c>
      <c r="M38" s="1">
        <f t="shared" si="10"/>
        <v>4512.1350000003986</v>
      </c>
      <c r="N38" s="1">
        <f t="shared" si="11"/>
        <v>4512.1350000003986</v>
      </c>
      <c r="P38" s="1"/>
      <c r="S38"/>
    </row>
    <row r="39" spans="1:19" x14ac:dyDescent="0.25">
      <c r="A39">
        <f t="shared" si="0"/>
        <v>29</v>
      </c>
      <c r="B39" s="7">
        <f t="shared" si="1"/>
        <v>28218.376853108413</v>
      </c>
      <c r="C39" s="2">
        <v>29</v>
      </c>
      <c r="D39" s="1">
        <f t="shared" si="12"/>
        <v>28218.376853108413</v>
      </c>
      <c r="E39" s="1">
        <f t="shared" si="2"/>
        <v>28218.376853108413</v>
      </c>
      <c r="F39" s="1">
        <f t="shared" si="3"/>
        <v>3589.7723136464042</v>
      </c>
      <c r="G39" s="1">
        <f t="shared" si="4"/>
        <v>3589.7723136464042</v>
      </c>
      <c r="H39" s="1">
        <f t="shared" si="5"/>
        <v>3589.7723136464042</v>
      </c>
      <c r="I39" s="1">
        <f t="shared" si="6"/>
        <v>795.14024685689162</v>
      </c>
      <c r="J39" s="1">
        <f t="shared" si="7"/>
        <v>795.14024685689162</v>
      </c>
      <c r="K39" s="1">
        <f t="shared" si="8"/>
        <v>127.22243949710266</v>
      </c>
      <c r="L39" s="1">
        <f t="shared" si="9"/>
        <v>127.22243949710266</v>
      </c>
      <c r="M39" s="1">
        <f t="shared" si="10"/>
        <v>4512.1350000003986</v>
      </c>
      <c r="N39" s="1">
        <f t="shared" si="11"/>
        <v>4512.1350000003986</v>
      </c>
      <c r="P39" s="1"/>
      <c r="S39"/>
    </row>
    <row r="40" spans="1:19" x14ac:dyDescent="0.25">
      <c r="A40">
        <f t="shared" si="0"/>
        <v>30</v>
      </c>
      <c r="B40" s="7">
        <f t="shared" si="1"/>
        <v>24524.509453097326</v>
      </c>
      <c r="C40" s="2">
        <v>30</v>
      </c>
      <c r="D40" s="1">
        <f t="shared" si="12"/>
        <v>24524.509453097326</v>
      </c>
      <c r="E40" s="1">
        <f t="shared" si="2"/>
        <v>24524.509453097326</v>
      </c>
      <c r="F40" s="1">
        <f t="shared" si="3"/>
        <v>3693.8674000110877</v>
      </c>
      <c r="G40" s="1">
        <f t="shared" si="4"/>
        <v>3693.8674000110877</v>
      </c>
      <c r="H40" s="1">
        <f t="shared" si="5"/>
        <v>3693.8674000110877</v>
      </c>
      <c r="I40" s="1">
        <f t="shared" si="6"/>
        <v>705.40310343906071</v>
      </c>
      <c r="J40" s="1">
        <f t="shared" si="7"/>
        <v>705.40310343906071</v>
      </c>
      <c r="K40" s="1">
        <f t="shared" si="8"/>
        <v>112.86449655024971</v>
      </c>
      <c r="L40" s="1">
        <f t="shared" si="9"/>
        <v>112.86449655024971</v>
      </c>
      <c r="M40" s="1">
        <f t="shared" si="10"/>
        <v>4512.1350000003986</v>
      </c>
      <c r="N40" s="1">
        <f t="shared" si="11"/>
        <v>4512.1350000003986</v>
      </c>
      <c r="P40" s="1"/>
      <c r="S40"/>
    </row>
    <row r="41" spans="1:19" x14ac:dyDescent="0.25">
      <c r="A41">
        <f t="shared" si="0"/>
        <v>31</v>
      </c>
      <c r="B41" s="7">
        <f t="shared" si="1"/>
        <v>20723.528450208938</v>
      </c>
      <c r="C41" s="2">
        <v>31</v>
      </c>
      <c r="D41" s="1">
        <f t="shared" si="12"/>
        <v>20723.528450208938</v>
      </c>
      <c r="E41" s="1">
        <f t="shared" si="2"/>
        <v>20723.528450208938</v>
      </c>
      <c r="F41" s="1">
        <f t="shared" si="3"/>
        <v>3800.9810028883876</v>
      </c>
      <c r="G41" s="1">
        <f t="shared" si="4"/>
        <v>3800.9810028883876</v>
      </c>
      <c r="H41" s="1">
        <f t="shared" si="5"/>
        <v>3800.9810028883876</v>
      </c>
      <c r="I41" s="1">
        <f t="shared" si="6"/>
        <v>613.06379061380278</v>
      </c>
      <c r="J41" s="1">
        <f t="shared" si="7"/>
        <v>613.06379061380278</v>
      </c>
      <c r="K41" s="1">
        <f t="shared" si="8"/>
        <v>98.090206498208445</v>
      </c>
      <c r="L41" s="1">
        <f t="shared" si="9"/>
        <v>98.090206498208445</v>
      </c>
      <c r="M41" s="1">
        <f t="shared" si="10"/>
        <v>4512.1350000003986</v>
      </c>
      <c r="N41" s="1">
        <f t="shared" si="11"/>
        <v>4512.1350000003986</v>
      </c>
      <c r="P41" s="1"/>
      <c r="S41"/>
    </row>
    <row r="42" spans="1:19" x14ac:dyDescent="0.25">
      <c r="A42">
        <f t="shared" ref="A42:A70" si="13">IF(C42&lt;=$R$9,C42,"")</f>
        <v>32</v>
      </c>
      <c r="B42" s="7">
        <f t="shared" si="1"/>
        <v>16812.327797939979</v>
      </c>
      <c r="C42" s="2">
        <v>32</v>
      </c>
      <c r="D42" s="1">
        <f t="shared" si="12"/>
        <v>16812.327797939979</v>
      </c>
      <c r="E42" s="1">
        <f t="shared" si="2"/>
        <v>16812.327797939979</v>
      </c>
      <c r="F42" s="1">
        <f t="shared" si="3"/>
        <v>3911.2006522689585</v>
      </c>
      <c r="G42" s="1">
        <f t="shared" si="4"/>
        <v>3911.2006522689585</v>
      </c>
      <c r="H42" s="1">
        <f t="shared" si="5"/>
        <v>3911.2006522689585</v>
      </c>
      <c r="I42" s="1">
        <f t="shared" si="6"/>
        <v>518.04685149262048</v>
      </c>
      <c r="J42" s="1">
        <f t="shared" si="7"/>
        <v>518.04685149262048</v>
      </c>
      <c r="K42" s="1">
        <f t="shared" si="8"/>
        <v>82.887496238819281</v>
      </c>
      <c r="L42" s="1">
        <f t="shared" si="9"/>
        <v>82.887496238819281</v>
      </c>
      <c r="M42" s="1">
        <f t="shared" si="10"/>
        <v>4512.1350000003986</v>
      </c>
      <c r="N42" s="1">
        <f t="shared" si="11"/>
        <v>4512.1350000003986</v>
      </c>
      <c r="P42" s="1"/>
      <c r="S42"/>
    </row>
    <row r="43" spans="1:19" x14ac:dyDescent="0.25">
      <c r="A43">
        <f t="shared" si="13"/>
        <v>33</v>
      </c>
      <c r="B43" s="7">
        <f t="shared" si="1"/>
        <v>12787.711381629433</v>
      </c>
      <c r="C43" s="2">
        <v>33</v>
      </c>
      <c r="D43" s="1">
        <f t="shared" si="12"/>
        <v>12787.711381629433</v>
      </c>
      <c r="E43" s="1">
        <f t="shared" si="2"/>
        <v>12787.711381629433</v>
      </c>
      <c r="F43" s="1">
        <f t="shared" ref="F43:F70" si="14">IFERROR(IF(A43&lt;$R$9,IFERROR(IF(H43&gt;=0,N43-J43-L43,""),""),IF(A43=$R$9,D42,"")),"")</f>
        <v>4024.6164163105464</v>
      </c>
      <c r="G43" s="1">
        <f t="shared" si="4"/>
        <v>4024.6164163105464</v>
      </c>
      <c r="H43" s="1">
        <f t="shared" si="5"/>
        <v>4024.6164163105464</v>
      </c>
      <c r="I43" s="1">
        <f t="shared" si="6"/>
        <v>420.27464111194132</v>
      </c>
      <c r="J43" s="1">
        <f t="shared" si="7"/>
        <v>420.27464111194132</v>
      </c>
      <c r="K43" s="1">
        <f t="shared" si="8"/>
        <v>67.243942577910616</v>
      </c>
      <c r="L43" s="1">
        <f t="shared" si="9"/>
        <v>67.243942577910616</v>
      </c>
      <c r="M43" s="1">
        <f t="shared" ref="M43:M70" si="15">IFERROR(IF(A43&lt;$R$9,N43,F43+I43+K43),"")</f>
        <v>4512.1350000003986</v>
      </c>
      <c r="N43" s="1">
        <f t="shared" si="11"/>
        <v>4512.1350000003986</v>
      </c>
      <c r="P43" s="1"/>
      <c r="S43"/>
    </row>
    <row r="44" spans="1:19" x14ac:dyDescent="0.25">
      <c r="A44">
        <f t="shared" si="13"/>
        <v>34</v>
      </c>
      <c r="B44" s="7">
        <f t="shared" si="1"/>
        <v>8646.3904066904815</v>
      </c>
      <c r="C44" s="2">
        <v>34</v>
      </c>
      <c r="D44" s="1">
        <f t="shared" si="12"/>
        <v>8646.3904066904815</v>
      </c>
      <c r="E44" s="1">
        <f t="shared" si="2"/>
        <v>8646.3904066904815</v>
      </c>
      <c r="F44" s="1">
        <f t="shared" si="14"/>
        <v>4141.3209749389516</v>
      </c>
      <c r="G44" s="1">
        <f t="shared" si="4"/>
        <v>4141.3209749389516</v>
      </c>
      <c r="H44" s="1">
        <f t="shared" si="5"/>
        <v>4141.3209749389516</v>
      </c>
      <c r="I44" s="1">
        <f t="shared" si="6"/>
        <v>319.66726298400619</v>
      </c>
      <c r="J44" s="1">
        <f t="shared" si="7"/>
        <v>319.66726298400619</v>
      </c>
      <c r="K44" s="1">
        <f t="shared" si="8"/>
        <v>51.146762077440989</v>
      </c>
      <c r="L44" s="1">
        <f t="shared" si="9"/>
        <v>51.146762077440989</v>
      </c>
      <c r="M44" s="1">
        <f t="shared" si="15"/>
        <v>4512.1350000003986</v>
      </c>
      <c r="N44" s="1">
        <f t="shared" si="11"/>
        <v>4512.1350000003986</v>
      </c>
      <c r="P44" s="1"/>
      <c r="S44"/>
    </row>
    <row r="45" spans="1:19" x14ac:dyDescent="0.25">
      <c r="A45">
        <f t="shared" si="13"/>
        <v>35</v>
      </c>
      <c r="B45" s="7">
        <f t="shared" si="1"/>
        <v>4384.9807111072241</v>
      </c>
      <c r="C45" s="2">
        <v>35</v>
      </c>
      <c r="D45" s="1">
        <f t="shared" si="12"/>
        <v>4384.9807111072241</v>
      </c>
      <c r="E45" s="1">
        <f t="shared" si="2"/>
        <v>4384.9807111072241</v>
      </c>
      <c r="F45" s="1">
        <f t="shared" si="14"/>
        <v>4261.4096955832574</v>
      </c>
      <c r="G45" s="1">
        <f t="shared" si="4"/>
        <v>4261.4096955832574</v>
      </c>
      <c r="H45" s="1">
        <f t="shared" si="5"/>
        <v>4261.4096955832574</v>
      </c>
      <c r="I45" s="1">
        <f t="shared" si="6"/>
        <v>216.14250380788033</v>
      </c>
      <c r="J45" s="1">
        <f t="shared" si="7"/>
        <v>216.14250380788033</v>
      </c>
      <c r="K45" s="1">
        <f t="shared" si="8"/>
        <v>34.58280060926085</v>
      </c>
      <c r="L45" s="1">
        <f t="shared" si="9"/>
        <v>34.58280060926085</v>
      </c>
      <c r="M45" s="1">
        <f t="shared" si="15"/>
        <v>4512.1350000003986</v>
      </c>
      <c r="N45" s="1">
        <f t="shared" si="11"/>
        <v>4512.1350000003986</v>
      </c>
      <c r="P45" s="1"/>
      <c r="S45"/>
    </row>
    <row r="46" spans="1:19" x14ac:dyDescent="0.25">
      <c r="A46">
        <f t="shared" si="13"/>
        <v>36</v>
      </c>
      <c r="B46" s="7" t="str">
        <f t="shared" si="1"/>
        <v/>
      </c>
      <c r="C46" s="2">
        <v>36</v>
      </c>
      <c r="D46" s="1" t="str">
        <f t="shared" si="12"/>
        <v/>
      </c>
      <c r="E46" s="1">
        <f t="shared" si="2"/>
        <v>1.8189894035458565E-11</v>
      </c>
      <c r="F46" s="1">
        <f t="shared" si="14"/>
        <v>4384.9807111072241</v>
      </c>
      <c r="G46" s="1">
        <f t="shared" si="4"/>
        <v>4384.9807111072059</v>
      </c>
      <c r="H46" s="1">
        <f t="shared" si="5"/>
        <v>4384.9807111072059</v>
      </c>
      <c r="I46" s="1">
        <f t="shared" si="6"/>
        <v>109.61576628723505</v>
      </c>
      <c r="J46" s="1">
        <f t="shared" si="7"/>
        <v>109.61576628723505</v>
      </c>
      <c r="K46" s="1">
        <f>IFERROR(IF(L46&gt;=0,I46*16%,""),"")</f>
        <v>17.538522605957606</v>
      </c>
      <c r="L46" s="1">
        <f t="shared" si="9"/>
        <v>17.538522605957606</v>
      </c>
      <c r="M46" s="1">
        <f t="shared" si="15"/>
        <v>4512.1350000004168</v>
      </c>
      <c r="N46" s="1">
        <f t="shared" si="11"/>
        <v>4512.1350000003986</v>
      </c>
      <c r="P46" s="1"/>
      <c r="S46"/>
    </row>
    <row r="47" spans="1:19" x14ac:dyDescent="0.25">
      <c r="A47" t="str">
        <f t="shared" si="13"/>
        <v/>
      </c>
      <c r="B47" s="7" t="str">
        <f t="shared" si="1"/>
        <v/>
      </c>
      <c r="C47" s="2">
        <v>37</v>
      </c>
      <c r="D47" s="1" t="str">
        <f t="shared" si="12"/>
        <v/>
      </c>
      <c r="E47" s="1" t="e">
        <f t="shared" si="2"/>
        <v>#VALUE!</v>
      </c>
      <c r="F47" s="1" t="str">
        <f t="shared" si="14"/>
        <v/>
      </c>
      <c r="G47" s="1" t="str">
        <f t="shared" si="4"/>
        <v/>
      </c>
      <c r="H47" s="1" t="e">
        <f t="shared" si="5"/>
        <v>#VALUE!</v>
      </c>
      <c r="I47" s="1" t="str">
        <f t="shared" si="6"/>
        <v/>
      </c>
      <c r="J47" s="1" t="e">
        <f t="shared" si="7"/>
        <v>#VALUE!</v>
      </c>
      <c r="K47" s="1" t="str">
        <f t="shared" si="8"/>
        <v/>
      </c>
      <c r="L47" s="1" t="e">
        <f t="shared" si="9"/>
        <v>#VALUE!</v>
      </c>
      <c r="M47" s="1" t="str">
        <f t="shared" si="15"/>
        <v/>
      </c>
      <c r="N47" s="1">
        <f t="shared" si="11"/>
        <v>4512.1350000003986</v>
      </c>
      <c r="S47"/>
    </row>
    <row r="48" spans="1:19" x14ac:dyDescent="0.25">
      <c r="A48" t="str">
        <f t="shared" si="13"/>
        <v/>
      </c>
      <c r="B48" s="7" t="str">
        <f t="shared" si="1"/>
        <v/>
      </c>
      <c r="C48" s="2">
        <v>38</v>
      </c>
      <c r="D48" s="1" t="str">
        <f t="shared" si="12"/>
        <v/>
      </c>
      <c r="E48" s="1" t="e">
        <f t="shared" si="2"/>
        <v>#VALUE!</v>
      </c>
      <c r="F48" s="1" t="str">
        <f t="shared" si="14"/>
        <v/>
      </c>
      <c r="G48" s="1" t="str">
        <f t="shared" si="4"/>
        <v/>
      </c>
      <c r="H48" s="1" t="e">
        <f t="shared" si="5"/>
        <v>#VALUE!</v>
      </c>
      <c r="I48" s="1" t="str">
        <f t="shared" si="6"/>
        <v/>
      </c>
      <c r="J48" s="1" t="e">
        <f t="shared" si="7"/>
        <v>#VALUE!</v>
      </c>
      <c r="K48" s="1" t="str">
        <f t="shared" si="8"/>
        <v/>
      </c>
      <c r="L48" s="1" t="e">
        <f t="shared" si="9"/>
        <v>#VALUE!</v>
      </c>
      <c r="M48" s="1" t="str">
        <f t="shared" si="15"/>
        <v/>
      </c>
      <c r="N48" s="1">
        <f t="shared" si="11"/>
        <v>4512.1350000003986</v>
      </c>
      <c r="S48"/>
    </row>
    <row r="49" spans="1:19" x14ac:dyDescent="0.25">
      <c r="A49" t="str">
        <f t="shared" si="13"/>
        <v/>
      </c>
      <c r="B49" s="7" t="str">
        <f t="shared" si="1"/>
        <v/>
      </c>
      <c r="C49" s="2">
        <v>39</v>
      </c>
      <c r="D49" s="1" t="str">
        <f t="shared" si="12"/>
        <v/>
      </c>
      <c r="E49" s="1" t="e">
        <f t="shared" si="2"/>
        <v>#VALUE!</v>
      </c>
      <c r="F49" s="1" t="str">
        <f t="shared" si="14"/>
        <v/>
      </c>
      <c r="G49" s="1" t="str">
        <f t="shared" si="4"/>
        <v/>
      </c>
      <c r="H49" s="1" t="e">
        <f t="shared" si="5"/>
        <v>#VALUE!</v>
      </c>
      <c r="I49" s="1" t="str">
        <f t="shared" si="6"/>
        <v/>
      </c>
      <c r="J49" s="1" t="e">
        <f t="shared" si="7"/>
        <v>#VALUE!</v>
      </c>
      <c r="K49" s="1" t="str">
        <f t="shared" si="8"/>
        <v/>
      </c>
      <c r="L49" s="1" t="e">
        <f t="shared" si="9"/>
        <v>#VALUE!</v>
      </c>
      <c r="M49" s="1" t="str">
        <f t="shared" si="15"/>
        <v/>
      </c>
      <c r="N49" s="1">
        <f t="shared" si="11"/>
        <v>4512.1350000003986</v>
      </c>
      <c r="S49"/>
    </row>
    <row r="50" spans="1:19" x14ac:dyDescent="0.25">
      <c r="A50" t="str">
        <f t="shared" si="13"/>
        <v/>
      </c>
      <c r="B50" s="7" t="str">
        <f t="shared" si="1"/>
        <v/>
      </c>
      <c r="C50" s="2">
        <v>40</v>
      </c>
      <c r="D50" s="1" t="str">
        <f t="shared" si="12"/>
        <v/>
      </c>
      <c r="E50" s="1" t="e">
        <f t="shared" si="2"/>
        <v>#VALUE!</v>
      </c>
      <c r="F50" s="1" t="str">
        <f t="shared" si="14"/>
        <v/>
      </c>
      <c r="G50" s="1" t="str">
        <f t="shared" si="4"/>
        <v/>
      </c>
      <c r="H50" s="1" t="e">
        <f t="shared" si="5"/>
        <v>#VALUE!</v>
      </c>
      <c r="I50" s="1" t="str">
        <f t="shared" si="6"/>
        <v/>
      </c>
      <c r="J50" s="1" t="e">
        <f t="shared" si="7"/>
        <v>#VALUE!</v>
      </c>
      <c r="K50" s="1" t="str">
        <f t="shared" si="8"/>
        <v/>
      </c>
      <c r="L50" s="1" t="e">
        <f t="shared" si="9"/>
        <v>#VALUE!</v>
      </c>
      <c r="M50" s="1" t="str">
        <f t="shared" si="15"/>
        <v/>
      </c>
      <c r="N50" s="1">
        <f t="shared" si="11"/>
        <v>4512.1350000003986</v>
      </c>
      <c r="S50"/>
    </row>
    <row r="51" spans="1:19" x14ac:dyDescent="0.25">
      <c r="A51" t="str">
        <f t="shared" si="13"/>
        <v/>
      </c>
      <c r="B51" s="7" t="str">
        <f t="shared" si="1"/>
        <v/>
      </c>
      <c r="C51" s="2">
        <v>41</v>
      </c>
      <c r="D51" s="1" t="str">
        <f t="shared" si="12"/>
        <v/>
      </c>
      <c r="E51" s="1" t="e">
        <f t="shared" si="2"/>
        <v>#VALUE!</v>
      </c>
      <c r="F51" s="1" t="str">
        <f t="shared" si="14"/>
        <v/>
      </c>
      <c r="G51" s="1" t="str">
        <f t="shared" si="4"/>
        <v/>
      </c>
      <c r="H51" s="1" t="e">
        <f t="shared" si="5"/>
        <v>#VALUE!</v>
      </c>
      <c r="I51" s="1" t="str">
        <f t="shared" si="6"/>
        <v/>
      </c>
      <c r="J51" s="1" t="e">
        <f t="shared" si="7"/>
        <v>#VALUE!</v>
      </c>
      <c r="K51" s="1" t="str">
        <f t="shared" si="8"/>
        <v/>
      </c>
      <c r="L51" s="1" t="e">
        <f t="shared" si="9"/>
        <v>#VALUE!</v>
      </c>
      <c r="M51" s="1" t="str">
        <f t="shared" si="15"/>
        <v/>
      </c>
      <c r="N51" s="1">
        <f t="shared" si="11"/>
        <v>4512.1350000003986</v>
      </c>
      <c r="S51"/>
    </row>
    <row r="52" spans="1:19" x14ac:dyDescent="0.25">
      <c r="A52" t="str">
        <f t="shared" si="13"/>
        <v/>
      </c>
      <c r="B52" s="7" t="str">
        <f t="shared" si="1"/>
        <v/>
      </c>
      <c r="C52" s="2">
        <v>42</v>
      </c>
      <c r="D52" s="1" t="str">
        <f t="shared" si="12"/>
        <v/>
      </c>
      <c r="E52" s="1" t="e">
        <f t="shared" si="2"/>
        <v>#VALUE!</v>
      </c>
      <c r="F52" s="1" t="str">
        <f t="shared" si="14"/>
        <v/>
      </c>
      <c r="G52" s="1" t="str">
        <f t="shared" si="4"/>
        <v/>
      </c>
      <c r="H52" s="1" t="e">
        <f t="shared" si="5"/>
        <v>#VALUE!</v>
      </c>
      <c r="I52" s="1" t="str">
        <f t="shared" si="6"/>
        <v/>
      </c>
      <c r="J52" s="1" t="e">
        <f t="shared" si="7"/>
        <v>#VALUE!</v>
      </c>
      <c r="K52" s="1" t="str">
        <f t="shared" si="8"/>
        <v/>
      </c>
      <c r="L52" s="1" t="e">
        <f t="shared" si="9"/>
        <v>#VALUE!</v>
      </c>
      <c r="M52" s="1" t="str">
        <f t="shared" si="15"/>
        <v/>
      </c>
      <c r="N52" s="1">
        <f t="shared" si="11"/>
        <v>4512.1350000003986</v>
      </c>
      <c r="S52"/>
    </row>
    <row r="53" spans="1:19" x14ac:dyDescent="0.25">
      <c r="A53" t="str">
        <f t="shared" si="13"/>
        <v/>
      </c>
      <c r="B53" s="7" t="str">
        <f t="shared" si="1"/>
        <v/>
      </c>
      <c r="C53" s="2">
        <v>43</v>
      </c>
      <c r="D53" s="1" t="str">
        <f t="shared" si="12"/>
        <v/>
      </c>
      <c r="E53" s="1" t="e">
        <f t="shared" si="2"/>
        <v>#VALUE!</v>
      </c>
      <c r="F53" s="1" t="str">
        <f t="shared" si="14"/>
        <v/>
      </c>
      <c r="G53" s="1" t="str">
        <f t="shared" si="4"/>
        <v/>
      </c>
      <c r="H53" s="1" t="e">
        <f t="shared" si="5"/>
        <v>#VALUE!</v>
      </c>
      <c r="I53" s="1" t="str">
        <f t="shared" si="6"/>
        <v/>
      </c>
      <c r="J53" s="1" t="e">
        <f t="shared" si="7"/>
        <v>#VALUE!</v>
      </c>
      <c r="K53" s="1" t="str">
        <f t="shared" si="8"/>
        <v/>
      </c>
      <c r="L53" s="1" t="e">
        <f t="shared" si="9"/>
        <v>#VALUE!</v>
      </c>
      <c r="M53" s="1" t="str">
        <f t="shared" si="15"/>
        <v/>
      </c>
      <c r="N53" s="1">
        <f t="shared" si="11"/>
        <v>4512.1350000003986</v>
      </c>
      <c r="S53"/>
    </row>
    <row r="54" spans="1:19" x14ac:dyDescent="0.25">
      <c r="A54" t="str">
        <f t="shared" si="13"/>
        <v/>
      </c>
      <c r="B54" s="7" t="str">
        <f t="shared" si="1"/>
        <v/>
      </c>
      <c r="C54" s="2">
        <v>44</v>
      </c>
      <c r="D54" s="1" t="str">
        <f t="shared" si="12"/>
        <v/>
      </c>
      <c r="E54" s="1" t="e">
        <f t="shared" si="2"/>
        <v>#VALUE!</v>
      </c>
      <c r="F54" s="1" t="str">
        <f t="shared" si="14"/>
        <v/>
      </c>
      <c r="G54" s="1" t="str">
        <f t="shared" si="4"/>
        <v/>
      </c>
      <c r="H54" s="1" t="e">
        <f t="shared" si="5"/>
        <v>#VALUE!</v>
      </c>
      <c r="I54" s="1" t="str">
        <f t="shared" si="6"/>
        <v/>
      </c>
      <c r="J54" s="1" t="e">
        <f t="shared" si="7"/>
        <v>#VALUE!</v>
      </c>
      <c r="K54" s="1" t="str">
        <f t="shared" si="8"/>
        <v/>
      </c>
      <c r="L54" s="1" t="e">
        <f t="shared" si="9"/>
        <v>#VALUE!</v>
      </c>
      <c r="M54" s="1" t="str">
        <f t="shared" si="15"/>
        <v/>
      </c>
      <c r="N54" s="1">
        <f t="shared" si="11"/>
        <v>4512.1350000003986</v>
      </c>
      <c r="S54"/>
    </row>
    <row r="55" spans="1:19" x14ac:dyDescent="0.25">
      <c r="A55" t="str">
        <f t="shared" si="13"/>
        <v/>
      </c>
      <c r="B55" s="7" t="str">
        <f t="shared" si="1"/>
        <v/>
      </c>
      <c r="C55" s="2">
        <v>45</v>
      </c>
      <c r="D55" s="1" t="str">
        <f t="shared" si="12"/>
        <v/>
      </c>
      <c r="E55" s="1" t="e">
        <f t="shared" si="2"/>
        <v>#VALUE!</v>
      </c>
      <c r="F55" s="1" t="str">
        <f t="shared" si="14"/>
        <v/>
      </c>
      <c r="G55" s="1" t="str">
        <f t="shared" si="4"/>
        <v/>
      </c>
      <c r="H55" s="1" t="e">
        <f t="shared" si="5"/>
        <v>#VALUE!</v>
      </c>
      <c r="I55" s="1" t="str">
        <f t="shared" si="6"/>
        <v/>
      </c>
      <c r="J55" s="1" t="e">
        <f t="shared" si="7"/>
        <v>#VALUE!</v>
      </c>
      <c r="K55" s="1" t="str">
        <f t="shared" si="8"/>
        <v/>
      </c>
      <c r="L55" s="1" t="e">
        <f t="shared" si="9"/>
        <v>#VALUE!</v>
      </c>
      <c r="M55" s="1" t="str">
        <f t="shared" si="15"/>
        <v/>
      </c>
      <c r="N55" s="1">
        <f t="shared" si="11"/>
        <v>4512.1350000003986</v>
      </c>
      <c r="S55"/>
    </row>
    <row r="56" spans="1:19" x14ac:dyDescent="0.25">
      <c r="A56" t="str">
        <f t="shared" si="13"/>
        <v/>
      </c>
      <c r="B56" s="7" t="str">
        <f t="shared" si="1"/>
        <v/>
      </c>
      <c r="C56" s="2">
        <v>46</v>
      </c>
      <c r="D56" s="1" t="str">
        <f t="shared" si="12"/>
        <v/>
      </c>
      <c r="E56" s="1" t="e">
        <f t="shared" si="2"/>
        <v>#VALUE!</v>
      </c>
      <c r="F56" s="1" t="str">
        <f t="shared" si="14"/>
        <v/>
      </c>
      <c r="G56" s="1" t="str">
        <f t="shared" si="4"/>
        <v/>
      </c>
      <c r="H56" s="1" t="e">
        <f t="shared" si="5"/>
        <v>#VALUE!</v>
      </c>
      <c r="I56" s="1" t="str">
        <f t="shared" si="6"/>
        <v/>
      </c>
      <c r="J56" s="1" t="e">
        <f t="shared" si="7"/>
        <v>#VALUE!</v>
      </c>
      <c r="K56" s="1" t="str">
        <f t="shared" si="8"/>
        <v/>
      </c>
      <c r="L56" s="1" t="e">
        <f t="shared" si="9"/>
        <v>#VALUE!</v>
      </c>
      <c r="M56" s="1" t="str">
        <f t="shared" si="15"/>
        <v/>
      </c>
      <c r="N56" s="1">
        <f t="shared" si="11"/>
        <v>4512.1350000003986</v>
      </c>
      <c r="S56"/>
    </row>
    <row r="57" spans="1:19" x14ac:dyDescent="0.25">
      <c r="A57" t="str">
        <f t="shared" si="13"/>
        <v/>
      </c>
      <c r="B57" s="7" t="str">
        <f t="shared" si="1"/>
        <v/>
      </c>
      <c r="C57" s="2">
        <v>47</v>
      </c>
      <c r="D57" s="1" t="str">
        <f t="shared" si="12"/>
        <v/>
      </c>
      <c r="E57" s="1" t="e">
        <f t="shared" si="2"/>
        <v>#VALUE!</v>
      </c>
      <c r="F57" s="1" t="str">
        <f t="shared" si="14"/>
        <v/>
      </c>
      <c r="G57" s="1" t="str">
        <f t="shared" si="4"/>
        <v/>
      </c>
      <c r="H57" s="1" t="e">
        <f t="shared" si="5"/>
        <v>#VALUE!</v>
      </c>
      <c r="I57" s="1" t="str">
        <f t="shared" si="6"/>
        <v/>
      </c>
      <c r="J57" s="1" t="e">
        <f t="shared" si="7"/>
        <v>#VALUE!</v>
      </c>
      <c r="K57" s="1" t="str">
        <f t="shared" si="8"/>
        <v/>
      </c>
      <c r="L57" s="1" t="e">
        <f t="shared" si="9"/>
        <v>#VALUE!</v>
      </c>
      <c r="M57" s="1" t="str">
        <f t="shared" si="15"/>
        <v/>
      </c>
      <c r="N57" s="1">
        <f t="shared" si="11"/>
        <v>4512.1350000003986</v>
      </c>
      <c r="S57"/>
    </row>
    <row r="58" spans="1:19" x14ac:dyDescent="0.25">
      <c r="A58" t="str">
        <f t="shared" si="13"/>
        <v/>
      </c>
      <c r="B58" s="7" t="str">
        <f t="shared" si="1"/>
        <v/>
      </c>
      <c r="C58" s="2">
        <v>48</v>
      </c>
      <c r="D58" s="1" t="str">
        <f t="shared" si="12"/>
        <v/>
      </c>
      <c r="E58" s="1" t="e">
        <f t="shared" si="2"/>
        <v>#VALUE!</v>
      </c>
      <c r="F58" s="1" t="str">
        <f t="shared" si="14"/>
        <v/>
      </c>
      <c r="G58" s="1" t="str">
        <f t="shared" si="4"/>
        <v/>
      </c>
      <c r="H58" s="1" t="e">
        <f t="shared" si="5"/>
        <v>#VALUE!</v>
      </c>
      <c r="I58" s="1" t="str">
        <f t="shared" si="6"/>
        <v/>
      </c>
      <c r="J58" s="1" t="e">
        <f t="shared" si="7"/>
        <v>#VALUE!</v>
      </c>
      <c r="K58" s="1" t="str">
        <f>IFERROR(IF(L58&gt;=0,I58*16%,""),"")</f>
        <v/>
      </c>
      <c r="L58" s="1" t="e">
        <f t="shared" si="9"/>
        <v>#VALUE!</v>
      </c>
      <c r="M58" s="1" t="str">
        <f t="shared" si="15"/>
        <v/>
      </c>
      <c r="N58" s="1">
        <f t="shared" si="11"/>
        <v>4512.1350000003986</v>
      </c>
      <c r="S58"/>
    </row>
    <row r="59" spans="1:19" x14ac:dyDescent="0.25">
      <c r="A59" t="str">
        <f t="shared" si="13"/>
        <v/>
      </c>
      <c r="B59" s="7" t="str">
        <f t="shared" si="1"/>
        <v/>
      </c>
      <c r="C59" s="2">
        <v>49</v>
      </c>
      <c r="D59" s="1" t="str">
        <f t="shared" si="12"/>
        <v/>
      </c>
      <c r="E59" s="1" t="e">
        <f t="shared" si="2"/>
        <v>#VALUE!</v>
      </c>
      <c r="F59" s="1" t="str">
        <f t="shared" si="14"/>
        <v/>
      </c>
      <c r="G59" s="1" t="str">
        <f t="shared" si="4"/>
        <v/>
      </c>
      <c r="H59" s="1" t="e">
        <f t="shared" si="5"/>
        <v>#VALUE!</v>
      </c>
      <c r="I59" s="1" t="str">
        <f t="shared" si="6"/>
        <v/>
      </c>
      <c r="J59" s="1" t="e">
        <f t="shared" si="7"/>
        <v>#VALUE!</v>
      </c>
      <c r="K59" s="1" t="str">
        <f t="shared" si="8"/>
        <v/>
      </c>
      <c r="L59" s="1" t="e">
        <f t="shared" si="9"/>
        <v>#VALUE!</v>
      </c>
      <c r="M59" s="1" t="str">
        <f t="shared" si="15"/>
        <v/>
      </c>
      <c r="N59" s="1">
        <f t="shared" si="11"/>
        <v>4512.1350000003986</v>
      </c>
      <c r="S59"/>
    </row>
    <row r="60" spans="1:19" x14ac:dyDescent="0.25">
      <c r="A60" t="str">
        <f t="shared" si="13"/>
        <v/>
      </c>
      <c r="B60" s="7" t="str">
        <f t="shared" si="1"/>
        <v/>
      </c>
      <c r="C60" s="2">
        <v>50</v>
      </c>
      <c r="D60" s="1" t="str">
        <f t="shared" si="12"/>
        <v/>
      </c>
      <c r="E60" s="1" t="e">
        <f t="shared" si="2"/>
        <v>#VALUE!</v>
      </c>
      <c r="F60" s="1" t="str">
        <f t="shared" si="14"/>
        <v/>
      </c>
      <c r="G60" s="1" t="str">
        <f t="shared" si="4"/>
        <v/>
      </c>
      <c r="H60" s="1" t="e">
        <f t="shared" si="5"/>
        <v>#VALUE!</v>
      </c>
      <c r="I60" s="1" t="str">
        <f t="shared" si="6"/>
        <v/>
      </c>
      <c r="J60" s="1" t="e">
        <f t="shared" si="7"/>
        <v>#VALUE!</v>
      </c>
      <c r="K60" s="1" t="str">
        <f t="shared" si="8"/>
        <v/>
      </c>
      <c r="L60" s="1" t="e">
        <f t="shared" si="9"/>
        <v>#VALUE!</v>
      </c>
      <c r="M60" s="1" t="str">
        <f t="shared" si="15"/>
        <v/>
      </c>
      <c r="N60" s="1">
        <f t="shared" si="11"/>
        <v>4512.1350000003986</v>
      </c>
      <c r="S60"/>
    </row>
    <row r="61" spans="1:19" x14ac:dyDescent="0.25">
      <c r="A61" t="str">
        <f t="shared" si="13"/>
        <v/>
      </c>
      <c r="B61" s="7" t="str">
        <f t="shared" si="1"/>
        <v/>
      </c>
      <c r="C61" s="2">
        <v>51</v>
      </c>
      <c r="D61" s="1" t="str">
        <f t="shared" si="12"/>
        <v/>
      </c>
      <c r="E61" s="1" t="e">
        <f t="shared" si="2"/>
        <v>#VALUE!</v>
      </c>
      <c r="F61" s="1" t="str">
        <f t="shared" si="14"/>
        <v/>
      </c>
      <c r="G61" s="1" t="str">
        <f t="shared" si="4"/>
        <v/>
      </c>
      <c r="H61" s="1" t="e">
        <f t="shared" si="5"/>
        <v>#VALUE!</v>
      </c>
      <c r="I61" s="1" t="str">
        <f t="shared" si="6"/>
        <v/>
      </c>
      <c r="J61" s="1" t="e">
        <f t="shared" si="7"/>
        <v>#VALUE!</v>
      </c>
      <c r="K61" s="1" t="str">
        <f t="shared" si="8"/>
        <v/>
      </c>
      <c r="L61" s="1" t="e">
        <f t="shared" si="9"/>
        <v>#VALUE!</v>
      </c>
      <c r="M61" s="1" t="str">
        <f t="shared" si="15"/>
        <v/>
      </c>
      <c r="N61" s="1">
        <f t="shared" si="11"/>
        <v>4512.1350000003986</v>
      </c>
      <c r="S61"/>
    </row>
    <row r="62" spans="1:19" x14ac:dyDescent="0.25">
      <c r="A62" t="str">
        <f t="shared" si="13"/>
        <v/>
      </c>
      <c r="B62" s="7" t="str">
        <f t="shared" si="1"/>
        <v/>
      </c>
      <c r="C62" s="2">
        <v>52</v>
      </c>
      <c r="D62" s="1" t="str">
        <f t="shared" si="12"/>
        <v/>
      </c>
      <c r="E62" s="1" t="e">
        <f t="shared" si="2"/>
        <v>#VALUE!</v>
      </c>
      <c r="F62" s="1" t="str">
        <f t="shared" si="14"/>
        <v/>
      </c>
      <c r="G62" s="1" t="str">
        <f t="shared" si="4"/>
        <v/>
      </c>
      <c r="H62" s="1" t="e">
        <f t="shared" si="5"/>
        <v>#VALUE!</v>
      </c>
      <c r="I62" s="1" t="str">
        <f t="shared" si="6"/>
        <v/>
      </c>
      <c r="J62" s="1" t="e">
        <f t="shared" si="7"/>
        <v>#VALUE!</v>
      </c>
      <c r="K62" s="1" t="str">
        <f t="shared" si="8"/>
        <v/>
      </c>
      <c r="L62" s="1" t="e">
        <f t="shared" si="9"/>
        <v>#VALUE!</v>
      </c>
      <c r="M62" s="1" t="str">
        <f t="shared" si="15"/>
        <v/>
      </c>
      <c r="N62" s="1">
        <f t="shared" si="11"/>
        <v>4512.1350000003986</v>
      </c>
      <c r="S62"/>
    </row>
    <row r="63" spans="1:19" x14ac:dyDescent="0.25">
      <c r="A63" t="str">
        <f t="shared" si="13"/>
        <v/>
      </c>
      <c r="B63" s="7" t="str">
        <f t="shared" si="1"/>
        <v/>
      </c>
      <c r="C63" s="2">
        <v>53</v>
      </c>
      <c r="D63" s="1" t="str">
        <f t="shared" si="12"/>
        <v/>
      </c>
      <c r="E63" s="1" t="e">
        <f t="shared" si="2"/>
        <v>#VALUE!</v>
      </c>
      <c r="F63" s="1" t="str">
        <f t="shared" si="14"/>
        <v/>
      </c>
      <c r="G63" s="1" t="str">
        <f t="shared" si="4"/>
        <v/>
      </c>
      <c r="H63" s="1" t="e">
        <f t="shared" si="5"/>
        <v>#VALUE!</v>
      </c>
      <c r="I63" s="1" t="str">
        <f t="shared" si="6"/>
        <v/>
      </c>
      <c r="J63" s="1" t="e">
        <f t="shared" si="7"/>
        <v>#VALUE!</v>
      </c>
      <c r="K63" s="1" t="str">
        <f t="shared" si="8"/>
        <v/>
      </c>
      <c r="L63" s="1" t="e">
        <f t="shared" si="9"/>
        <v>#VALUE!</v>
      </c>
      <c r="M63" s="1" t="str">
        <f t="shared" si="15"/>
        <v/>
      </c>
      <c r="N63" s="1">
        <f t="shared" si="11"/>
        <v>4512.1350000003986</v>
      </c>
      <c r="S63"/>
    </row>
    <row r="64" spans="1:19" x14ac:dyDescent="0.25">
      <c r="A64" t="str">
        <f t="shared" si="13"/>
        <v/>
      </c>
      <c r="B64" s="7" t="str">
        <f t="shared" si="1"/>
        <v/>
      </c>
      <c r="C64" s="2">
        <v>54</v>
      </c>
      <c r="D64" s="1" t="str">
        <f t="shared" si="12"/>
        <v/>
      </c>
      <c r="E64" s="1" t="e">
        <f t="shared" si="2"/>
        <v>#VALUE!</v>
      </c>
      <c r="F64" s="1" t="str">
        <f t="shared" si="14"/>
        <v/>
      </c>
      <c r="G64" s="1" t="str">
        <f t="shared" si="4"/>
        <v/>
      </c>
      <c r="H64" s="1" t="e">
        <f t="shared" si="5"/>
        <v>#VALUE!</v>
      </c>
      <c r="I64" s="1" t="str">
        <f t="shared" si="6"/>
        <v/>
      </c>
      <c r="J64" s="1" t="e">
        <f t="shared" si="7"/>
        <v>#VALUE!</v>
      </c>
      <c r="K64" s="1" t="str">
        <f t="shared" si="8"/>
        <v/>
      </c>
      <c r="L64" s="1" t="e">
        <f t="shared" si="9"/>
        <v>#VALUE!</v>
      </c>
      <c r="M64" s="1" t="str">
        <f t="shared" si="15"/>
        <v/>
      </c>
      <c r="N64" s="1">
        <f t="shared" si="11"/>
        <v>4512.1350000003986</v>
      </c>
      <c r="S64"/>
    </row>
    <row r="65" spans="1:19" x14ac:dyDescent="0.25">
      <c r="A65" t="str">
        <f t="shared" si="13"/>
        <v/>
      </c>
      <c r="B65" s="7" t="str">
        <f t="shared" si="1"/>
        <v/>
      </c>
      <c r="C65" s="2">
        <v>55</v>
      </c>
      <c r="D65" s="1" t="str">
        <f t="shared" si="12"/>
        <v/>
      </c>
      <c r="E65" s="1" t="e">
        <f t="shared" si="2"/>
        <v>#VALUE!</v>
      </c>
      <c r="F65" s="1" t="str">
        <f t="shared" si="14"/>
        <v/>
      </c>
      <c r="G65" s="1" t="str">
        <f t="shared" si="4"/>
        <v/>
      </c>
      <c r="H65" s="1" t="e">
        <f t="shared" si="5"/>
        <v>#VALUE!</v>
      </c>
      <c r="I65" s="1" t="str">
        <f t="shared" si="6"/>
        <v/>
      </c>
      <c r="J65" s="1" t="e">
        <f t="shared" si="7"/>
        <v>#VALUE!</v>
      </c>
      <c r="K65" s="1" t="str">
        <f t="shared" si="8"/>
        <v/>
      </c>
      <c r="L65" s="1" t="e">
        <f t="shared" si="9"/>
        <v>#VALUE!</v>
      </c>
      <c r="M65" s="1" t="str">
        <f t="shared" si="15"/>
        <v/>
      </c>
      <c r="N65" s="1">
        <f t="shared" si="11"/>
        <v>4512.1350000003986</v>
      </c>
      <c r="S65"/>
    </row>
    <row r="66" spans="1:19" x14ac:dyDescent="0.25">
      <c r="A66" t="str">
        <f t="shared" si="13"/>
        <v/>
      </c>
      <c r="B66" s="7" t="str">
        <f t="shared" si="1"/>
        <v/>
      </c>
      <c r="C66" s="2">
        <v>56</v>
      </c>
      <c r="D66" s="1" t="str">
        <f t="shared" si="12"/>
        <v/>
      </c>
      <c r="E66" s="1" t="e">
        <f t="shared" si="2"/>
        <v>#VALUE!</v>
      </c>
      <c r="F66" s="1" t="str">
        <f t="shared" si="14"/>
        <v/>
      </c>
      <c r="G66" s="1" t="str">
        <f t="shared" si="4"/>
        <v/>
      </c>
      <c r="H66" s="1" t="e">
        <f t="shared" si="5"/>
        <v>#VALUE!</v>
      </c>
      <c r="I66" s="1" t="str">
        <f t="shared" si="6"/>
        <v/>
      </c>
      <c r="J66" s="1" t="e">
        <f t="shared" si="7"/>
        <v>#VALUE!</v>
      </c>
      <c r="K66" s="1" t="str">
        <f t="shared" si="8"/>
        <v/>
      </c>
      <c r="L66" s="1" t="e">
        <f t="shared" si="9"/>
        <v>#VALUE!</v>
      </c>
      <c r="M66" s="1" t="str">
        <f t="shared" si="15"/>
        <v/>
      </c>
      <c r="N66" s="1">
        <f t="shared" si="11"/>
        <v>4512.1350000003986</v>
      </c>
      <c r="S66"/>
    </row>
    <row r="67" spans="1:19" x14ac:dyDescent="0.25">
      <c r="A67" t="str">
        <f t="shared" si="13"/>
        <v/>
      </c>
      <c r="B67" s="7" t="str">
        <f t="shared" si="1"/>
        <v/>
      </c>
      <c r="C67" s="2">
        <v>57</v>
      </c>
      <c r="D67" s="1" t="str">
        <f t="shared" si="12"/>
        <v/>
      </c>
      <c r="E67" s="1" t="e">
        <f t="shared" si="2"/>
        <v>#VALUE!</v>
      </c>
      <c r="F67" s="1" t="str">
        <f t="shared" si="14"/>
        <v/>
      </c>
      <c r="G67" s="1" t="str">
        <f t="shared" si="4"/>
        <v/>
      </c>
      <c r="H67" s="1" t="e">
        <f t="shared" si="5"/>
        <v>#VALUE!</v>
      </c>
      <c r="I67" s="1" t="str">
        <f t="shared" si="6"/>
        <v/>
      </c>
      <c r="J67" s="1" t="e">
        <f t="shared" si="7"/>
        <v>#VALUE!</v>
      </c>
      <c r="K67" s="1" t="str">
        <f t="shared" si="8"/>
        <v/>
      </c>
      <c r="L67" s="1" t="e">
        <f t="shared" si="9"/>
        <v>#VALUE!</v>
      </c>
      <c r="M67" s="1" t="str">
        <f t="shared" si="15"/>
        <v/>
      </c>
      <c r="N67" s="1">
        <f t="shared" si="11"/>
        <v>4512.1350000003986</v>
      </c>
      <c r="S67"/>
    </row>
    <row r="68" spans="1:19" x14ac:dyDescent="0.25">
      <c r="A68" t="str">
        <f t="shared" si="13"/>
        <v/>
      </c>
      <c r="B68" s="7" t="str">
        <f t="shared" si="1"/>
        <v/>
      </c>
      <c r="C68" s="2">
        <v>58</v>
      </c>
      <c r="D68" s="1" t="str">
        <f t="shared" si="12"/>
        <v/>
      </c>
      <c r="E68" s="1" t="e">
        <f t="shared" si="2"/>
        <v>#VALUE!</v>
      </c>
      <c r="F68" s="1" t="str">
        <f t="shared" si="14"/>
        <v/>
      </c>
      <c r="G68" s="1" t="str">
        <f t="shared" si="4"/>
        <v/>
      </c>
      <c r="H68" s="1" t="e">
        <f t="shared" si="5"/>
        <v>#VALUE!</v>
      </c>
      <c r="I68" s="1" t="str">
        <f t="shared" si="6"/>
        <v/>
      </c>
      <c r="J68" s="1" t="e">
        <f t="shared" si="7"/>
        <v>#VALUE!</v>
      </c>
      <c r="K68" s="1" t="str">
        <f t="shared" si="8"/>
        <v/>
      </c>
      <c r="L68" s="1" t="e">
        <f t="shared" si="9"/>
        <v>#VALUE!</v>
      </c>
      <c r="M68" s="1" t="str">
        <f t="shared" si="15"/>
        <v/>
      </c>
      <c r="N68" s="1">
        <f t="shared" si="11"/>
        <v>4512.1350000003986</v>
      </c>
      <c r="S68"/>
    </row>
    <row r="69" spans="1:19" x14ac:dyDescent="0.25">
      <c r="A69" t="str">
        <f t="shared" si="13"/>
        <v/>
      </c>
      <c r="B69" s="7" t="str">
        <f t="shared" si="1"/>
        <v/>
      </c>
      <c r="C69" s="2">
        <v>59</v>
      </c>
      <c r="D69" s="1" t="str">
        <f t="shared" si="12"/>
        <v/>
      </c>
      <c r="E69" s="1" t="e">
        <f t="shared" si="2"/>
        <v>#VALUE!</v>
      </c>
      <c r="F69" s="1" t="str">
        <f t="shared" si="14"/>
        <v/>
      </c>
      <c r="G69" s="1" t="str">
        <f t="shared" si="4"/>
        <v/>
      </c>
      <c r="H69" s="1" t="e">
        <f t="shared" si="5"/>
        <v>#VALUE!</v>
      </c>
      <c r="I69" s="1" t="str">
        <f t="shared" si="6"/>
        <v/>
      </c>
      <c r="J69" s="1" t="e">
        <f t="shared" si="7"/>
        <v>#VALUE!</v>
      </c>
      <c r="K69" s="1" t="str">
        <f t="shared" si="8"/>
        <v/>
      </c>
      <c r="L69" s="1" t="e">
        <f t="shared" si="9"/>
        <v>#VALUE!</v>
      </c>
      <c r="M69" s="1" t="str">
        <f t="shared" si="15"/>
        <v/>
      </c>
      <c r="N69" s="1">
        <f t="shared" si="11"/>
        <v>4512.1350000003986</v>
      </c>
      <c r="S69"/>
    </row>
    <row r="70" spans="1:19" x14ac:dyDescent="0.25">
      <c r="A70" t="str">
        <f t="shared" si="13"/>
        <v/>
      </c>
      <c r="B70" s="7" t="str">
        <f t="shared" si="1"/>
        <v/>
      </c>
      <c r="C70" s="2">
        <v>60</v>
      </c>
      <c r="D70" s="1" t="str">
        <f t="shared" si="12"/>
        <v/>
      </c>
      <c r="E70" s="1" t="e">
        <f t="shared" si="2"/>
        <v>#VALUE!</v>
      </c>
      <c r="F70" s="1" t="str">
        <f t="shared" si="14"/>
        <v/>
      </c>
      <c r="G70" s="1" t="str">
        <f t="shared" si="4"/>
        <v/>
      </c>
      <c r="H70" s="1" t="e">
        <f t="shared" si="5"/>
        <v>#VALUE!</v>
      </c>
      <c r="I70" s="1" t="str">
        <f t="shared" si="6"/>
        <v/>
      </c>
      <c r="J70" s="1" t="e">
        <f t="shared" si="7"/>
        <v>#VALUE!</v>
      </c>
      <c r="K70" s="1" t="str">
        <f t="shared" si="8"/>
        <v/>
      </c>
      <c r="L70" s="1" t="e">
        <f t="shared" si="9"/>
        <v>#VALUE!</v>
      </c>
      <c r="M70" s="1" t="str">
        <f t="shared" si="15"/>
        <v/>
      </c>
      <c r="N70" s="1">
        <f t="shared" si="11"/>
        <v>4512.1350000003986</v>
      </c>
      <c r="S70"/>
    </row>
    <row r="72" spans="1:19" x14ac:dyDescent="0.25">
      <c r="H72" s="1"/>
      <c r="I72" s="1"/>
      <c r="J72" s="1"/>
      <c r="K72" s="1"/>
    </row>
  </sheetData>
  <mergeCells count="1">
    <mergeCell ref="Q3:R3"/>
  </mergeCells>
  <dataValidations count="1">
    <dataValidation type="list" allowBlank="1" showInputMessage="1" showErrorMessage="1" sqref="D4" xr:uid="{00000000-0002-0000-0100-000000000000}">
      <formula1>$XFC$1:$XFC$3</formula1>
    </dataValidation>
  </dataValidation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A0AC9-B6F9-44B1-8DBC-259DDCF070B3}">
  <dimension ref="A1:XFD72"/>
  <sheetViews>
    <sheetView showGridLines="0" zoomScale="115" zoomScaleNormal="115" workbookViewId="0">
      <selection activeCell="D3" sqref="D3"/>
    </sheetView>
  </sheetViews>
  <sheetFormatPr baseColWidth="10" defaultRowHeight="15" x14ac:dyDescent="0.25"/>
  <cols>
    <col min="1" max="1" width="13.85546875" bestFit="1" customWidth="1"/>
    <col min="2" max="2" width="13.42578125" style="6" hidden="1" customWidth="1"/>
    <col min="3" max="3" width="5.5703125" hidden="1" customWidth="1"/>
    <col min="4" max="4" width="17.7109375" bestFit="1" customWidth="1"/>
    <col min="5" max="5" width="14.140625" hidden="1" customWidth="1"/>
    <col min="6" max="6" width="17.7109375" bestFit="1" customWidth="1"/>
    <col min="7" max="7" width="17.7109375" hidden="1" customWidth="1"/>
    <col min="8" max="8" width="13.140625" hidden="1" customWidth="1"/>
    <col min="9" max="9" width="13.140625" customWidth="1"/>
    <col min="10" max="10" width="17.28515625" hidden="1" customWidth="1"/>
    <col min="11" max="11" width="17.28515625" customWidth="1"/>
    <col min="12" max="12" width="18.85546875" hidden="1" customWidth="1"/>
    <col min="13" max="13" width="18.85546875" customWidth="1"/>
    <col min="14" max="14" width="18.85546875" hidden="1" customWidth="1"/>
    <col min="15" max="15" width="17.5703125" style="1" customWidth="1"/>
    <col min="16" max="16" width="13.42578125" bestFit="1" customWidth="1"/>
    <col min="17" max="17" width="25.7109375" customWidth="1"/>
    <col min="18" max="18" width="14" bestFit="1" customWidth="1"/>
    <col min="19" max="19" width="22.85546875" style="8" customWidth="1"/>
  </cols>
  <sheetData>
    <row r="1" spans="1:19 16383:16384" x14ac:dyDescent="0.25">
      <c r="A1" t="s">
        <v>18</v>
      </c>
      <c r="C1" t="s">
        <v>18</v>
      </c>
      <c r="S1"/>
      <c r="XFC1">
        <v>60</v>
      </c>
      <c r="XFD1" s="24">
        <v>2.4011066241817185E-2</v>
      </c>
    </row>
    <row r="2" spans="1:19 16383:16384" x14ac:dyDescent="0.25">
      <c r="XFD2" s="24"/>
    </row>
    <row r="3" spans="1:19 16383:16384" x14ac:dyDescent="0.25">
      <c r="A3" s="13" t="s">
        <v>4</v>
      </c>
      <c r="D3" s="19">
        <v>300000</v>
      </c>
      <c r="Q3" s="35" t="s">
        <v>27</v>
      </c>
      <c r="R3" s="35"/>
      <c r="XFD3" s="24"/>
    </row>
    <row r="4" spans="1:19 16383:16384" ht="15.75" x14ac:dyDescent="0.25">
      <c r="A4" s="13" t="s">
        <v>29</v>
      </c>
      <c r="D4" s="18">
        <v>60</v>
      </c>
      <c r="F4" s="23"/>
      <c r="I4" s="3" t="s">
        <v>7</v>
      </c>
      <c r="K4" s="9">
        <f>VLOOKUP(D4,$XFC$1:$XFD$8,2,0)</f>
        <v>2.4011066241817185E-2</v>
      </c>
      <c r="Q4" s="25" t="s">
        <v>31</v>
      </c>
      <c r="R4" s="26">
        <f>D3</f>
        <v>300000</v>
      </c>
      <c r="XFD4" s="24"/>
    </row>
    <row r="5" spans="1:19 16383:16384" ht="15.75" x14ac:dyDescent="0.25">
      <c r="A5" s="13" t="s">
        <v>5</v>
      </c>
      <c r="D5" s="20">
        <f>-PMT(K4,D4,D3,,0)</f>
        <v>9488.4870000000046</v>
      </c>
      <c r="I5" s="3" t="s">
        <v>8</v>
      </c>
      <c r="J5" s="12"/>
      <c r="K5" s="9">
        <f>K4/1.16</f>
        <v>2.0699195036049299E-2</v>
      </c>
      <c r="Q5" s="15" t="s">
        <v>35</v>
      </c>
      <c r="R5" s="16">
        <f>D6</f>
        <v>569309.22000000032</v>
      </c>
    </row>
    <row r="6" spans="1:19 16383:16384" ht="15.75" x14ac:dyDescent="0.25">
      <c r="A6" s="13" t="s">
        <v>6</v>
      </c>
      <c r="D6" s="11">
        <f>D4*D5</f>
        <v>569309.22000000032</v>
      </c>
      <c r="I6" s="22" t="s">
        <v>28</v>
      </c>
      <c r="K6" s="21">
        <f>(D6-D3)/D3/D4</f>
        <v>1.4961623333333351E-2</v>
      </c>
      <c r="Q6" s="25" t="s">
        <v>32</v>
      </c>
      <c r="R6" s="26">
        <f>D5</f>
        <v>9488.4870000000046</v>
      </c>
    </row>
    <row r="7" spans="1:19 16383:16384" ht="15.75" x14ac:dyDescent="0.25">
      <c r="E7" s="1"/>
      <c r="I7" s="3" t="s">
        <v>14</v>
      </c>
      <c r="K7" s="9">
        <f>K6/1.16</f>
        <v>1.2897951149425303E-2</v>
      </c>
      <c r="Q7" s="15" t="s">
        <v>17</v>
      </c>
      <c r="R7" s="16">
        <f>SUM(O10:O133)</f>
        <v>0</v>
      </c>
      <c r="S7" s="1"/>
    </row>
    <row r="8" spans="1:19 16383:16384" ht="15.75" x14ac:dyDescent="0.25">
      <c r="E8" s="1"/>
      <c r="Q8" s="25" t="s">
        <v>30</v>
      </c>
      <c r="R8" s="32">
        <f>D4</f>
        <v>60</v>
      </c>
      <c r="S8"/>
    </row>
    <row r="9" spans="1:19 16383:16384" ht="30" x14ac:dyDescent="0.25">
      <c r="A9" s="13" t="s">
        <v>0</v>
      </c>
      <c r="B9" s="14"/>
      <c r="C9" s="13" t="s">
        <v>9</v>
      </c>
      <c r="D9" s="13" t="s">
        <v>3</v>
      </c>
      <c r="E9" s="13" t="s">
        <v>10</v>
      </c>
      <c r="F9" s="13" t="s">
        <v>24</v>
      </c>
      <c r="G9" s="13" t="s">
        <v>17</v>
      </c>
      <c r="H9" s="13" t="s">
        <v>11</v>
      </c>
      <c r="I9" s="13" t="s">
        <v>25</v>
      </c>
      <c r="J9" s="13" t="s">
        <v>1</v>
      </c>
      <c r="K9" s="13" t="s">
        <v>13</v>
      </c>
      <c r="L9" s="13" t="s">
        <v>13</v>
      </c>
      <c r="M9" s="13" t="s">
        <v>2</v>
      </c>
      <c r="N9" s="13" t="s">
        <v>12</v>
      </c>
      <c r="O9" s="33" t="s">
        <v>26</v>
      </c>
      <c r="Q9" s="15" t="s">
        <v>20</v>
      </c>
      <c r="R9" s="27">
        <f>IFERROR(VLOOKUP("",$B$9:$C$70,2,0),MAX($C:$C))</f>
        <v>60</v>
      </c>
      <c r="S9"/>
    </row>
    <row r="10" spans="1:19 16383:16384" ht="15.75" x14ac:dyDescent="0.25">
      <c r="A10">
        <f t="shared" ref="A10:A70" si="0">IF(C10&lt;=$R$9,C10,"")</f>
        <v>0</v>
      </c>
      <c r="B10" s="7">
        <f t="shared" ref="B10:B70" si="1">D10</f>
        <v>300000</v>
      </c>
      <c r="C10" s="2">
        <v>0</v>
      </c>
      <c r="D10" s="1">
        <f>D3</f>
        <v>300000</v>
      </c>
      <c r="E10" s="1">
        <f>D3</f>
        <v>300000</v>
      </c>
      <c r="F10" s="1"/>
      <c r="G10" s="1"/>
      <c r="L10" s="5"/>
      <c r="M10" s="5"/>
      <c r="N10" s="1"/>
      <c r="Q10" s="25" t="s">
        <v>16</v>
      </c>
      <c r="R10" s="31">
        <f>D4-R9</f>
        <v>0</v>
      </c>
      <c r="S10" s="4"/>
    </row>
    <row r="11" spans="1:19 16383:16384" ht="15.75" x14ac:dyDescent="0.25">
      <c r="A11">
        <f t="shared" si="0"/>
        <v>1</v>
      </c>
      <c r="B11" s="7">
        <f t="shared" si="1"/>
        <v>297714.83287254517</v>
      </c>
      <c r="C11" s="2">
        <v>1</v>
      </c>
      <c r="D11" s="1">
        <f>IFERROR(IF(E11&gt;=0.1,E10-H11-O11,""),"")</f>
        <v>297714.83287254517</v>
      </c>
      <c r="E11" s="1">
        <f t="shared" ref="E11:E70" si="2">E10-H11-O11</f>
        <v>297714.83287254517</v>
      </c>
      <c r="F11" s="1">
        <f t="shared" ref="F11:F70" si="3">IFERROR(IF(A11&lt;$R$9,IFERROR(IF(H11&gt;=0,N11-J11-L11,""),""),IF(A11=$R$9,D10,"")),"")</f>
        <v>2285.1671274548489</v>
      </c>
      <c r="G11" s="1">
        <f t="shared" ref="G11:G70" si="4">IFERROR(IF(H11&gt;=0,N11-J11-L11,""),"")</f>
        <v>2285.1671274548489</v>
      </c>
      <c r="H11" s="1">
        <f t="shared" ref="H11:H70" si="5">N11-J11-L11</f>
        <v>2285.1671274548489</v>
      </c>
      <c r="I11" s="1">
        <f t="shared" ref="I11:I70" si="6">IFERROR(IF(J11&gt;=0,D10*$K$5,""),"")</f>
        <v>6209.7585108147896</v>
      </c>
      <c r="J11" s="1">
        <f t="shared" ref="J11:J70" si="7">D10*$K$5</f>
        <v>6209.7585108147896</v>
      </c>
      <c r="K11" s="1">
        <f t="shared" ref="K11:K70" si="8">IFERROR(IF(L11&gt;=0,I11*16%,""),"")</f>
        <v>993.56136173036634</v>
      </c>
      <c r="L11" s="1">
        <f t="shared" ref="L11:L70" si="9">J11*16%</f>
        <v>993.56136173036634</v>
      </c>
      <c r="M11" s="1">
        <f t="shared" ref="M11:M70" si="10">IFERROR(IF(A11&lt;$R$9,N11,F11+I11+K11),"")</f>
        <v>9488.4870000000046</v>
      </c>
      <c r="N11" s="4">
        <f t="shared" ref="N11:N70" si="11">$D$5</f>
        <v>9488.4870000000046</v>
      </c>
      <c r="P11" s="1"/>
      <c r="Q11" s="15" t="s">
        <v>15</v>
      </c>
      <c r="R11" s="16">
        <f>(R17-D3)/1.16</f>
        <v>232163.12068965586</v>
      </c>
      <c r="S11"/>
    </row>
    <row r="12" spans="1:19 16383:16384" ht="15.75" x14ac:dyDescent="0.25">
      <c r="A12">
        <f t="shared" si="0"/>
        <v>2</v>
      </c>
      <c r="B12" s="7">
        <f t="shared" si="1"/>
        <v>295374.79644581937</v>
      </c>
      <c r="C12" s="2">
        <v>2</v>
      </c>
      <c r="D12" s="1">
        <f t="shared" ref="D12:D70" si="12">IFERROR(IF(E12&gt;=0.1,E11-H12-O12,""),"")</f>
        <v>295374.79644581937</v>
      </c>
      <c r="E12" s="1">
        <f t="shared" si="2"/>
        <v>295374.79644581937</v>
      </c>
      <c r="F12" s="1">
        <f t="shared" si="3"/>
        <v>2340.0364267257901</v>
      </c>
      <c r="G12" s="1">
        <f t="shared" si="4"/>
        <v>2340.0364267257901</v>
      </c>
      <c r="H12" s="1">
        <f t="shared" si="5"/>
        <v>2340.0364267257901</v>
      </c>
      <c r="I12" s="1">
        <f t="shared" si="6"/>
        <v>6162.4573907536333</v>
      </c>
      <c r="J12" s="1">
        <f t="shared" si="7"/>
        <v>6162.4573907536333</v>
      </c>
      <c r="K12" s="1">
        <f t="shared" si="8"/>
        <v>985.9931825205814</v>
      </c>
      <c r="L12" s="1">
        <f t="shared" si="9"/>
        <v>985.9931825205814</v>
      </c>
      <c r="M12" s="1">
        <f t="shared" si="10"/>
        <v>9488.4870000000046</v>
      </c>
      <c r="N12" s="1">
        <f t="shared" si="11"/>
        <v>9488.4870000000046</v>
      </c>
      <c r="P12" s="1"/>
      <c r="Q12" s="25" t="s">
        <v>22</v>
      </c>
      <c r="R12" s="26">
        <f>(D6-D3)/1.16</f>
        <v>232163.12068965548</v>
      </c>
      <c r="S12"/>
    </row>
    <row r="13" spans="1:19 16383:16384" ht="15.75" x14ac:dyDescent="0.25">
      <c r="A13">
        <f t="shared" si="0"/>
        <v>3</v>
      </c>
      <c r="B13" s="7">
        <f t="shared" si="1"/>
        <v>292978.5732494432</v>
      </c>
      <c r="C13" s="2">
        <v>3</v>
      </c>
      <c r="D13" s="1">
        <f t="shared" si="12"/>
        <v>292978.5732494432</v>
      </c>
      <c r="E13" s="1">
        <f t="shared" si="2"/>
        <v>292978.5732494432</v>
      </c>
      <c r="F13" s="1">
        <f t="shared" si="3"/>
        <v>2396.2231963761674</v>
      </c>
      <c r="G13" s="1">
        <f t="shared" si="4"/>
        <v>2396.2231963761674</v>
      </c>
      <c r="H13" s="1">
        <f t="shared" si="5"/>
        <v>2396.2231963761674</v>
      </c>
      <c r="I13" s="1">
        <f t="shared" si="6"/>
        <v>6114.0205203653768</v>
      </c>
      <c r="J13" s="1">
        <f t="shared" si="7"/>
        <v>6114.0205203653768</v>
      </c>
      <c r="K13" s="1">
        <f t="shared" si="8"/>
        <v>978.24328325846034</v>
      </c>
      <c r="L13" s="1">
        <f t="shared" si="9"/>
        <v>978.24328325846034</v>
      </c>
      <c r="M13" s="1">
        <f t="shared" si="10"/>
        <v>9488.4870000000046</v>
      </c>
      <c r="N13" s="1">
        <f t="shared" si="11"/>
        <v>9488.4870000000046</v>
      </c>
      <c r="O13" s="34"/>
      <c r="P13" s="1"/>
      <c r="Q13" s="28" t="s">
        <v>33</v>
      </c>
      <c r="R13" s="30">
        <f>R12-R11</f>
        <v>-3.7834979593753815E-10</v>
      </c>
      <c r="S13"/>
    </row>
    <row r="14" spans="1:19 16383:16384" ht="15.75" x14ac:dyDescent="0.25">
      <c r="A14">
        <f t="shared" si="0"/>
        <v>4</v>
      </c>
      <c r="B14" s="7">
        <f t="shared" si="1"/>
        <v>290524.81417916866</v>
      </c>
      <c r="C14" s="2">
        <v>4</v>
      </c>
      <c r="D14" s="1">
        <f t="shared" si="12"/>
        <v>290524.81417916866</v>
      </c>
      <c r="E14" s="1">
        <f t="shared" si="2"/>
        <v>290524.81417916866</v>
      </c>
      <c r="F14" s="1">
        <f t="shared" si="3"/>
        <v>2453.7590702745347</v>
      </c>
      <c r="G14" s="1">
        <f t="shared" si="4"/>
        <v>2453.7590702745347</v>
      </c>
      <c r="H14" s="1">
        <f t="shared" si="5"/>
        <v>2453.7590702745347</v>
      </c>
      <c r="I14" s="1">
        <f t="shared" si="6"/>
        <v>6064.4206290736811</v>
      </c>
      <c r="J14" s="1">
        <f t="shared" si="7"/>
        <v>6064.4206290736811</v>
      </c>
      <c r="K14" s="1">
        <f t="shared" si="8"/>
        <v>970.30730065178898</v>
      </c>
      <c r="L14" s="1">
        <f t="shared" si="9"/>
        <v>970.30730065178898</v>
      </c>
      <c r="M14" s="1">
        <f t="shared" si="10"/>
        <v>9488.4870000000046</v>
      </c>
      <c r="N14" s="1">
        <f t="shared" si="11"/>
        <v>9488.4870000000046</v>
      </c>
      <c r="P14" s="1"/>
      <c r="Q14" s="17" t="s">
        <v>21</v>
      </c>
      <c r="R14" s="16">
        <f>SUM(K10:K70)</f>
        <v>37146.099310344878</v>
      </c>
      <c r="S14" s="10"/>
    </row>
    <row r="15" spans="1:19 16383:16384" ht="15.75" x14ac:dyDescent="0.25">
      <c r="A15">
        <f t="shared" si="0"/>
        <v>5</v>
      </c>
      <c r="B15" s="7">
        <f t="shared" si="1"/>
        <v>288012.13773731631</v>
      </c>
      <c r="C15" s="2">
        <v>5</v>
      </c>
      <c r="D15" s="1">
        <f t="shared" si="12"/>
        <v>288012.13773731631</v>
      </c>
      <c r="E15" s="1">
        <f t="shared" si="2"/>
        <v>288012.13773731631</v>
      </c>
      <c r="F15" s="1">
        <f t="shared" si="3"/>
        <v>2512.6764418523562</v>
      </c>
      <c r="G15" s="1">
        <f t="shared" si="4"/>
        <v>2512.6764418523562</v>
      </c>
      <c r="H15" s="1">
        <f t="shared" si="5"/>
        <v>2512.6764418523562</v>
      </c>
      <c r="I15" s="1">
        <f t="shared" si="6"/>
        <v>6013.6297915065934</v>
      </c>
      <c r="J15" s="1">
        <f t="shared" si="7"/>
        <v>6013.6297915065934</v>
      </c>
      <c r="K15" s="1">
        <f t="shared" si="8"/>
        <v>962.18076664105502</v>
      </c>
      <c r="L15" s="1">
        <f t="shared" si="9"/>
        <v>962.18076664105502</v>
      </c>
      <c r="M15" s="1">
        <f t="shared" si="10"/>
        <v>9488.4870000000046</v>
      </c>
      <c r="N15" s="1">
        <f t="shared" si="11"/>
        <v>9488.4870000000046</v>
      </c>
      <c r="P15" s="1"/>
      <c r="Q15" s="25" t="s">
        <v>23</v>
      </c>
      <c r="R15" s="26">
        <f>R12*16%</f>
        <v>37146.099310344878</v>
      </c>
    </row>
    <row r="16" spans="1:19 16383:16384" ht="15.75" x14ac:dyDescent="0.25">
      <c r="A16">
        <f t="shared" si="0"/>
        <v>6</v>
      </c>
      <c r="B16" s="7">
        <f t="shared" si="1"/>
        <v>285439.12925497437</v>
      </c>
      <c r="C16" s="2">
        <v>6</v>
      </c>
      <c r="D16" s="1">
        <f t="shared" si="12"/>
        <v>285439.12925497437</v>
      </c>
      <c r="E16" s="1">
        <f t="shared" si="2"/>
        <v>285439.12925497437</v>
      </c>
      <c r="F16" s="1">
        <f t="shared" si="3"/>
        <v>2573.0084823419265</v>
      </c>
      <c r="G16" s="1">
        <f t="shared" si="4"/>
        <v>2573.0084823419265</v>
      </c>
      <c r="H16" s="1">
        <f t="shared" si="5"/>
        <v>2573.0084823419265</v>
      </c>
      <c r="I16" s="1">
        <f t="shared" si="6"/>
        <v>5961.6194117742052</v>
      </c>
      <c r="J16" s="1">
        <f t="shared" si="7"/>
        <v>5961.6194117742052</v>
      </c>
      <c r="K16" s="1">
        <f t="shared" si="8"/>
        <v>953.85910588387287</v>
      </c>
      <c r="L16" s="1">
        <f t="shared" si="9"/>
        <v>953.85910588387287</v>
      </c>
      <c r="M16" s="1">
        <f t="shared" si="10"/>
        <v>9488.4870000000046</v>
      </c>
      <c r="N16" s="1">
        <f t="shared" si="11"/>
        <v>9488.4870000000046</v>
      </c>
      <c r="P16" s="1"/>
      <c r="Q16" s="29" t="s">
        <v>34</v>
      </c>
      <c r="R16" s="30">
        <f>R15-R14</f>
        <v>0</v>
      </c>
    </row>
    <row r="17" spans="1:20" ht="15.75" x14ac:dyDescent="0.25">
      <c r="A17">
        <f t="shared" si="0"/>
        <v>7</v>
      </c>
      <c r="B17" s="7">
        <f t="shared" si="1"/>
        <v>282804.34009552217</v>
      </c>
      <c r="C17" s="2">
        <v>7</v>
      </c>
      <c r="D17" s="1">
        <f t="shared" si="12"/>
        <v>282804.34009552217</v>
      </c>
      <c r="E17" s="1">
        <f t="shared" si="2"/>
        <v>282804.34009552217</v>
      </c>
      <c r="F17" s="1">
        <f t="shared" si="3"/>
        <v>2634.7891594521971</v>
      </c>
      <c r="G17" s="1">
        <f t="shared" si="4"/>
        <v>2634.7891594521971</v>
      </c>
      <c r="H17" s="1">
        <f t="shared" si="5"/>
        <v>2634.7891594521971</v>
      </c>
      <c r="I17" s="1">
        <f t="shared" si="6"/>
        <v>5908.3602073687998</v>
      </c>
      <c r="J17" s="1">
        <f t="shared" si="7"/>
        <v>5908.3602073687998</v>
      </c>
      <c r="K17" s="1">
        <f t="shared" si="8"/>
        <v>945.33763317900798</v>
      </c>
      <c r="L17" s="1">
        <f t="shared" si="9"/>
        <v>945.33763317900798</v>
      </c>
      <c r="M17" s="1">
        <f t="shared" si="10"/>
        <v>9488.4870000000046</v>
      </c>
      <c r="N17" s="1">
        <f t="shared" si="11"/>
        <v>9488.4870000000046</v>
      </c>
      <c r="P17" s="1"/>
      <c r="Q17" s="15" t="s">
        <v>19</v>
      </c>
      <c r="R17" s="16">
        <f>SUM(M:M)+SUM(O:O)</f>
        <v>569309.22000000079</v>
      </c>
    </row>
    <row r="18" spans="1:20" ht="15.75" x14ac:dyDescent="0.25">
      <c r="A18">
        <f t="shared" si="0"/>
        <v>8</v>
      </c>
      <c r="B18" s="7">
        <f t="shared" si="1"/>
        <v>280106.28683902917</v>
      </c>
      <c r="C18" s="2">
        <v>8</v>
      </c>
      <c r="D18" s="1">
        <f t="shared" si="12"/>
        <v>280106.28683902917</v>
      </c>
      <c r="E18" s="1">
        <f t="shared" si="2"/>
        <v>280106.28683902917</v>
      </c>
      <c r="F18" s="1">
        <f t="shared" si="3"/>
        <v>2698.0532564930259</v>
      </c>
      <c r="G18" s="1">
        <f t="shared" si="4"/>
        <v>2698.0532564930259</v>
      </c>
      <c r="H18" s="1">
        <f t="shared" si="5"/>
        <v>2698.0532564930259</v>
      </c>
      <c r="I18" s="1">
        <f t="shared" si="6"/>
        <v>5853.8221926784299</v>
      </c>
      <c r="J18" s="1">
        <f t="shared" si="7"/>
        <v>5853.8221926784299</v>
      </c>
      <c r="K18" s="1">
        <f t="shared" si="8"/>
        <v>936.61155082854884</v>
      </c>
      <c r="L18" s="1">
        <f t="shared" si="9"/>
        <v>936.61155082854884</v>
      </c>
      <c r="M18" s="1">
        <f t="shared" si="10"/>
        <v>9488.4870000000046</v>
      </c>
      <c r="N18" s="1">
        <f t="shared" si="11"/>
        <v>9488.4870000000046</v>
      </c>
      <c r="P18" s="1"/>
      <c r="Q18" s="29" t="s">
        <v>36</v>
      </c>
      <c r="R18" s="30">
        <f>R5-R17</f>
        <v>0</v>
      </c>
      <c r="S18"/>
    </row>
    <row r="19" spans="1:20" x14ac:dyDescent="0.25">
      <c r="A19">
        <f t="shared" si="0"/>
        <v>9</v>
      </c>
      <c r="B19" s="7">
        <f t="shared" si="1"/>
        <v>277343.45044707053</v>
      </c>
      <c r="C19" s="2">
        <v>9</v>
      </c>
      <c r="D19" s="1">
        <f t="shared" si="12"/>
        <v>277343.45044707053</v>
      </c>
      <c r="E19" s="1">
        <f t="shared" si="2"/>
        <v>277343.45044707053</v>
      </c>
      <c r="F19" s="1">
        <f t="shared" si="3"/>
        <v>2762.83639195863</v>
      </c>
      <c r="G19" s="1">
        <f t="shared" si="4"/>
        <v>2762.83639195863</v>
      </c>
      <c r="H19" s="1">
        <f t="shared" si="5"/>
        <v>2762.83639195863</v>
      </c>
      <c r="I19" s="1">
        <f t="shared" si="6"/>
        <v>5797.9746621046334</v>
      </c>
      <c r="J19" s="1">
        <f t="shared" si="7"/>
        <v>5797.9746621046334</v>
      </c>
      <c r="K19" s="1">
        <f t="shared" si="8"/>
        <v>927.6759459367413</v>
      </c>
      <c r="L19" s="1">
        <f t="shared" si="9"/>
        <v>927.6759459367413</v>
      </c>
      <c r="M19" s="1">
        <f t="shared" si="10"/>
        <v>9488.4870000000046</v>
      </c>
      <c r="N19" s="1">
        <f t="shared" si="11"/>
        <v>9488.4870000000046</v>
      </c>
      <c r="P19" s="1"/>
      <c r="S19"/>
    </row>
    <row r="20" spans="1:20" x14ac:dyDescent="0.25">
      <c r="A20">
        <f t="shared" si="0"/>
        <v>10</v>
      </c>
      <c r="B20" s="7">
        <f t="shared" si="1"/>
        <v>274514.27540748927</v>
      </c>
      <c r="C20" s="2">
        <v>10</v>
      </c>
      <c r="D20" s="1">
        <f t="shared" si="12"/>
        <v>274514.27540748927</v>
      </c>
      <c r="E20" s="1">
        <f t="shared" si="2"/>
        <v>274514.27540748927</v>
      </c>
      <c r="F20" s="1">
        <f t="shared" si="3"/>
        <v>2829.1750395812519</v>
      </c>
      <c r="G20" s="1">
        <f t="shared" si="4"/>
        <v>2829.1750395812519</v>
      </c>
      <c r="H20" s="1">
        <f t="shared" si="5"/>
        <v>2829.1750395812519</v>
      </c>
      <c r="I20" s="1">
        <f t="shared" si="6"/>
        <v>5740.7861727747868</v>
      </c>
      <c r="J20" s="1">
        <f t="shared" si="7"/>
        <v>5740.7861727747868</v>
      </c>
      <c r="K20" s="1">
        <f t="shared" si="8"/>
        <v>918.52578764396594</v>
      </c>
      <c r="L20" s="1">
        <f t="shared" si="9"/>
        <v>918.52578764396594</v>
      </c>
      <c r="M20" s="1">
        <f t="shared" si="10"/>
        <v>9488.4870000000046</v>
      </c>
      <c r="N20" s="1">
        <f t="shared" si="11"/>
        <v>9488.4870000000046</v>
      </c>
      <c r="O20" s="34"/>
      <c r="P20" s="1"/>
      <c r="S20" s="1"/>
      <c r="T20" s="1"/>
    </row>
    <row r="21" spans="1:20" x14ac:dyDescent="0.25">
      <c r="A21">
        <f t="shared" si="0"/>
        <v>11</v>
      </c>
      <c r="B21" s="7">
        <f t="shared" si="1"/>
        <v>271617.16885862296</v>
      </c>
      <c r="C21" s="2">
        <v>11</v>
      </c>
      <c r="D21" s="1">
        <f t="shared" si="12"/>
        <v>271617.16885862296</v>
      </c>
      <c r="E21" s="1">
        <f t="shared" si="2"/>
        <v>271617.16885862296</v>
      </c>
      <c r="F21" s="1">
        <f t="shared" si="3"/>
        <v>2897.1065488663335</v>
      </c>
      <c r="G21" s="1">
        <f t="shared" si="4"/>
        <v>2897.1065488663335</v>
      </c>
      <c r="H21" s="1">
        <f t="shared" si="5"/>
        <v>2897.1065488663335</v>
      </c>
      <c r="I21" s="1">
        <f t="shared" si="6"/>
        <v>5682.2245268393717</v>
      </c>
      <c r="J21" s="1">
        <f t="shared" si="7"/>
        <v>5682.2245268393717</v>
      </c>
      <c r="K21" s="1">
        <f t="shared" si="8"/>
        <v>909.15592429429944</v>
      </c>
      <c r="L21" s="1">
        <f t="shared" si="9"/>
        <v>909.15592429429944</v>
      </c>
      <c r="M21" s="1">
        <f t="shared" si="10"/>
        <v>9488.4870000000046</v>
      </c>
      <c r="N21" s="1">
        <f t="shared" si="11"/>
        <v>9488.4870000000046</v>
      </c>
      <c r="P21" s="1"/>
      <c r="S21" s="1"/>
      <c r="T21" s="1"/>
    </row>
    <row r="22" spans="1:20" x14ac:dyDescent="0.25">
      <c r="A22">
        <f t="shared" si="0"/>
        <v>12</v>
      </c>
      <c r="B22" s="7">
        <f t="shared" si="1"/>
        <v>268650.4996925022</v>
      </c>
      <c r="C22" s="2">
        <v>12</v>
      </c>
      <c r="D22" s="1">
        <f t="shared" si="12"/>
        <v>268650.4996925022</v>
      </c>
      <c r="E22" s="1">
        <f t="shared" si="2"/>
        <v>268650.4996925022</v>
      </c>
      <c r="F22" s="1">
        <f t="shared" si="3"/>
        <v>2966.6691661207647</v>
      </c>
      <c r="G22" s="1">
        <f t="shared" si="4"/>
        <v>2966.6691661207647</v>
      </c>
      <c r="H22" s="1">
        <f t="shared" si="5"/>
        <v>2966.6691661207647</v>
      </c>
      <c r="I22" s="1">
        <f t="shared" si="6"/>
        <v>5622.2567533441725</v>
      </c>
      <c r="J22" s="1">
        <f t="shared" si="7"/>
        <v>5622.2567533441725</v>
      </c>
      <c r="K22" s="1">
        <f t="shared" si="8"/>
        <v>899.56108053506762</v>
      </c>
      <c r="L22" s="1">
        <f t="shared" si="9"/>
        <v>899.56108053506762</v>
      </c>
      <c r="M22" s="1">
        <f t="shared" si="10"/>
        <v>9488.4870000000046</v>
      </c>
      <c r="N22" s="1">
        <f t="shared" si="11"/>
        <v>9488.4870000000046</v>
      </c>
      <c r="O22" s="34"/>
      <c r="P22" s="1"/>
      <c r="S22" s="1"/>
      <c r="T22" s="1"/>
    </row>
    <row r="23" spans="1:20" x14ac:dyDescent="0.25">
      <c r="A23">
        <f t="shared" si="0"/>
        <v>13</v>
      </c>
      <c r="B23" s="7">
        <f t="shared" si="1"/>
        <v>265612.59763651615</v>
      </c>
      <c r="C23" s="2">
        <v>13</v>
      </c>
      <c r="D23" s="1">
        <f t="shared" si="12"/>
        <v>265612.59763651615</v>
      </c>
      <c r="E23" s="1">
        <f t="shared" si="2"/>
        <v>265612.59763651615</v>
      </c>
      <c r="F23" s="1">
        <f t="shared" si="3"/>
        <v>3037.902055986046</v>
      </c>
      <c r="G23" s="1">
        <f t="shared" si="4"/>
        <v>3037.902055986046</v>
      </c>
      <c r="H23" s="1">
        <f t="shared" si="5"/>
        <v>3037.902055986046</v>
      </c>
      <c r="I23" s="1">
        <f t="shared" si="6"/>
        <v>5560.8490896672056</v>
      </c>
      <c r="J23" s="1">
        <f t="shared" si="7"/>
        <v>5560.8490896672056</v>
      </c>
      <c r="K23" s="1">
        <f t="shared" si="8"/>
        <v>889.73585434675294</v>
      </c>
      <c r="L23" s="1">
        <f t="shared" si="9"/>
        <v>889.73585434675294</v>
      </c>
      <c r="M23" s="1">
        <f t="shared" si="10"/>
        <v>9488.4870000000046</v>
      </c>
      <c r="N23" s="1">
        <f t="shared" si="11"/>
        <v>9488.4870000000046</v>
      </c>
      <c r="P23" s="1"/>
      <c r="S23"/>
    </row>
    <row r="24" spans="1:20" x14ac:dyDescent="0.25">
      <c r="A24">
        <f t="shared" si="0"/>
        <v>14</v>
      </c>
      <c r="B24" s="7">
        <f t="shared" si="1"/>
        <v>262501.75231302768</v>
      </c>
      <c r="C24" s="2">
        <v>14</v>
      </c>
      <c r="D24" s="1">
        <f t="shared" si="12"/>
        <v>262501.75231302768</v>
      </c>
      <c r="E24" s="1">
        <f t="shared" si="2"/>
        <v>262501.75231302768</v>
      </c>
      <c r="F24" s="1">
        <f t="shared" si="3"/>
        <v>3110.8453234884801</v>
      </c>
      <c r="G24" s="1">
        <f t="shared" si="4"/>
        <v>3110.8453234884801</v>
      </c>
      <c r="H24" s="1">
        <f t="shared" si="5"/>
        <v>3110.8453234884801</v>
      </c>
      <c r="I24" s="1">
        <f t="shared" si="6"/>
        <v>5497.966962509935</v>
      </c>
      <c r="J24" s="1">
        <f t="shared" si="7"/>
        <v>5497.966962509935</v>
      </c>
      <c r="K24" s="1">
        <f t="shared" si="8"/>
        <v>879.67471400158956</v>
      </c>
      <c r="L24" s="1">
        <f t="shared" si="9"/>
        <v>879.67471400158956</v>
      </c>
      <c r="M24" s="1">
        <f t="shared" si="10"/>
        <v>9488.4870000000046</v>
      </c>
      <c r="N24" s="1">
        <f t="shared" si="11"/>
        <v>9488.4870000000046</v>
      </c>
      <c r="P24" s="1"/>
      <c r="S24"/>
    </row>
    <row r="25" spans="1:20" x14ac:dyDescent="0.25">
      <c r="A25">
        <f t="shared" si="0"/>
        <v>15</v>
      </c>
      <c r="B25" s="7">
        <f t="shared" si="1"/>
        <v>259316.21227640889</v>
      </c>
      <c r="C25" s="2">
        <v>15</v>
      </c>
      <c r="D25" s="1">
        <f t="shared" si="12"/>
        <v>259316.21227640889</v>
      </c>
      <c r="E25" s="1">
        <f t="shared" si="2"/>
        <v>259316.21227640889</v>
      </c>
      <c r="F25" s="1">
        <f t="shared" si="3"/>
        <v>3185.5400366188087</v>
      </c>
      <c r="G25" s="1">
        <f t="shared" si="4"/>
        <v>3185.5400366188087</v>
      </c>
      <c r="H25" s="1">
        <f t="shared" si="5"/>
        <v>3185.5400366188087</v>
      </c>
      <c r="I25" s="1">
        <f t="shared" si="6"/>
        <v>5433.5749684320654</v>
      </c>
      <c r="J25" s="1">
        <f t="shared" si="7"/>
        <v>5433.5749684320654</v>
      </c>
      <c r="K25" s="1">
        <f t="shared" si="8"/>
        <v>869.37199494913045</v>
      </c>
      <c r="L25" s="1">
        <f t="shared" si="9"/>
        <v>869.37199494913045</v>
      </c>
      <c r="M25" s="1">
        <f t="shared" si="10"/>
        <v>9488.4870000000046</v>
      </c>
      <c r="N25" s="1">
        <f t="shared" si="11"/>
        <v>9488.4870000000046</v>
      </c>
      <c r="P25" s="1"/>
      <c r="S25"/>
    </row>
    <row r="26" spans="1:20" x14ac:dyDescent="0.25">
      <c r="A26">
        <f t="shared" si="0"/>
        <v>16</v>
      </c>
      <c r="B26" s="7">
        <f t="shared" si="1"/>
        <v>256054.18402695487</v>
      </c>
      <c r="C26" s="2">
        <v>16</v>
      </c>
      <c r="D26" s="1">
        <f t="shared" si="12"/>
        <v>256054.18402695487</v>
      </c>
      <c r="E26" s="1">
        <f t="shared" si="2"/>
        <v>256054.18402695487</v>
      </c>
      <c r="F26" s="1">
        <f t="shared" si="3"/>
        <v>3262.0282494540238</v>
      </c>
      <c r="G26" s="1">
        <f t="shared" si="4"/>
        <v>3262.0282494540238</v>
      </c>
      <c r="H26" s="1">
        <f t="shared" si="5"/>
        <v>3262.0282494540238</v>
      </c>
      <c r="I26" s="1">
        <f t="shared" si="6"/>
        <v>5367.6368539189489</v>
      </c>
      <c r="J26" s="1">
        <f t="shared" si="7"/>
        <v>5367.6368539189489</v>
      </c>
      <c r="K26" s="1">
        <f t="shared" si="8"/>
        <v>858.82189662703183</v>
      </c>
      <c r="L26" s="1">
        <f t="shared" si="9"/>
        <v>858.82189662703183</v>
      </c>
      <c r="M26" s="1">
        <f t="shared" si="10"/>
        <v>9488.4870000000046</v>
      </c>
      <c r="N26" s="1">
        <f t="shared" si="11"/>
        <v>9488.4870000000046</v>
      </c>
      <c r="P26" s="1"/>
      <c r="S26"/>
    </row>
    <row r="27" spans="1:20" x14ac:dyDescent="0.25">
      <c r="A27">
        <f t="shared" si="0"/>
        <v>17</v>
      </c>
      <c r="B27" s="7">
        <f t="shared" si="1"/>
        <v>252713.83100112053</v>
      </c>
      <c r="C27" s="2">
        <v>17</v>
      </c>
      <c r="D27" s="1">
        <f t="shared" si="12"/>
        <v>252713.83100112053</v>
      </c>
      <c r="E27" s="1">
        <f t="shared" si="2"/>
        <v>252713.83100112053</v>
      </c>
      <c r="F27" s="1">
        <f t="shared" si="3"/>
        <v>3340.353025834343</v>
      </c>
      <c r="G27" s="1">
        <f t="shared" si="4"/>
        <v>3340.353025834343</v>
      </c>
      <c r="H27" s="1">
        <f t="shared" si="5"/>
        <v>3340.353025834343</v>
      </c>
      <c r="I27" s="1">
        <f t="shared" si="6"/>
        <v>5300.1154949703978</v>
      </c>
      <c r="J27" s="1">
        <f t="shared" si="7"/>
        <v>5300.1154949703978</v>
      </c>
      <c r="K27" s="1">
        <f t="shared" si="8"/>
        <v>848.01847919526369</v>
      </c>
      <c r="L27" s="1">
        <f t="shared" si="9"/>
        <v>848.01847919526369</v>
      </c>
      <c r="M27" s="1">
        <f t="shared" si="10"/>
        <v>9488.4870000000046</v>
      </c>
      <c r="N27" s="1">
        <f t="shared" si="11"/>
        <v>9488.4870000000046</v>
      </c>
      <c r="P27" s="1"/>
      <c r="S27"/>
    </row>
    <row r="28" spans="1:20" x14ac:dyDescent="0.25">
      <c r="A28">
        <f t="shared" si="0"/>
        <v>18</v>
      </c>
      <c r="B28" s="7">
        <f t="shared" si="1"/>
        <v>249293.27253751183</v>
      </c>
      <c r="C28" s="2">
        <v>18</v>
      </c>
      <c r="D28" s="1">
        <f t="shared" si="12"/>
        <v>249293.27253751183</v>
      </c>
      <c r="E28" s="1">
        <f t="shared" si="2"/>
        <v>249293.27253751183</v>
      </c>
      <c r="F28" s="1">
        <f t="shared" si="3"/>
        <v>3420.5584636087056</v>
      </c>
      <c r="G28" s="1">
        <f t="shared" si="4"/>
        <v>3420.5584636087056</v>
      </c>
      <c r="H28" s="1">
        <f t="shared" si="5"/>
        <v>3420.5584636087056</v>
      </c>
      <c r="I28" s="1">
        <f t="shared" si="6"/>
        <v>5230.9728761993956</v>
      </c>
      <c r="J28" s="1">
        <f t="shared" si="7"/>
        <v>5230.9728761993956</v>
      </c>
      <c r="K28" s="1">
        <f t="shared" si="8"/>
        <v>836.95566019190335</v>
      </c>
      <c r="L28" s="1">
        <f t="shared" si="9"/>
        <v>836.95566019190335</v>
      </c>
      <c r="M28" s="1">
        <f t="shared" si="10"/>
        <v>9488.4870000000046</v>
      </c>
      <c r="N28" s="1">
        <f t="shared" si="11"/>
        <v>9488.4870000000046</v>
      </c>
      <c r="O28" s="34"/>
      <c r="P28" s="1"/>
      <c r="S28"/>
    </row>
    <row r="29" spans="1:20" x14ac:dyDescent="0.25">
      <c r="A29">
        <f t="shared" si="0"/>
        <v>19</v>
      </c>
      <c r="B29" s="7">
        <f t="shared" si="1"/>
        <v>245790.58281804941</v>
      </c>
      <c r="C29" s="2">
        <v>19</v>
      </c>
      <c r="D29" s="1">
        <f t="shared" si="12"/>
        <v>245790.58281804941</v>
      </c>
      <c r="E29" s="1">
        <f t="shared" si="2"/>
        <v>245790.58281804941</v>
      </c>
      <c r="F29" s="1">
        <f t="shared" si="3"/>
        <v>3502.6897194624225</v>
      </c>
      <c r="G29" s="1">
        <f t="shared" si="4"/>
        <v>3502.6897194624225</v>
      </c>
      <c r="H29" s="1">
        <f t="shared" si="5"/>
        <v>3502.6897194624225</v>
      </c>
      <c r="I29" s="1">
        <f t="shared" si="6"/>
        <v>5160.1700694289502</v>
      </c>
      <c r="J29" s="1">
        <f t="shared" si="7"/>
        <v>5160.1700694289502</v>
      </c>
      <c r="K29" s="1">
        <f t="shared" si="8"/>
        <v>825.62721110863208</v>
      </c>
      <c r="L29" s="1">
        <f t="shared" si="9"/>
        <v>825.62721110863208</v>
      </c>
      <c r="M29" s="1">
        <f t="shared" si="10"/>
        <v>9488.4870000000046</v>
      </c>
      <c r="N29" s="1">
        <f t="shared" si="11"/>
        <v>9488.4870000000046</v>
      </c>
      <c r="P29" s="1"/>
      <c r="S29"/>
    </row>
    <row r="30" spans="1:20" x14ac:dyDescent="0.25">
      <c r="A30">
        <f t="shared" si="0"/>
        <v>20</v>
      </c>
      <c r="B30" s="7">
        <f t="shared" si="1"/>
        <v>242203.78978370846</v>
      </c>
      <c r="C30" s="2">
        <v>20</v>
      </c>
      <c r="D30" s="1">
        <f t="shared" si="12"/>
        <v>242203.78978370846</v>
      </c>
      <c r="E30" s="1">
        <f t="shared" si="2"/>
        <v>242203.78978370846</v>
      </c>
      <c r="F30" s="1">
        <f t="shared" si="3"/>
        <v>3586.7930343409671</v>
      </c>
      <c r="G30" s="1">
        <f t="shared" si="4"/>
        <v>3586.7930343409671</v>
      </c>
      <c r="H30" s="1">
        <f t="shared" si="5"/>
        <v>3586.7930343409671</v>
      </c>
      <c r="I30" s="1">
        <f t="shared" si="6"/>
        <v>5087.6672117750322</v>
      </c>
      <c r="J30" s="1">
        <f t="shared" si="7"/>
        <v>5087.6672117750322</v>
      </c>
      <c r="K30" s="1">
        <f t="shared" si="8"/>
        <v>814.02675388400519</v>
      </c>
      <c r="L30" s="1">
        <f t="shared" si="9"/>
        <v>814.02675388400519</v>
      </c>
      <c r="M30" s="1">
        <f t="shared" si="10"/>
        <v>9488.4870000000046</v>
      </c>
      <c r="N30" s="1">
        <f t="shared" si="11"/>
        <v>9488.4870000000046</v>
      </c>
      <c r="P30" s="1"/>
      <c r="S30"/>
    </row>
    <row r="31" spans="1:20" x14ac:dyDescent="0.25">
      <c r="A31">
        <f t="shared" si="0"/>
        <v>21</v>
      </c>
      <c r="B31" s="7">
        <f t="shared" si="1"/>
        <v>238530.87402422423</v>
      </c>
      <c r="C31" s="2">
        <v>21</v>
      </c>
      <c r="D31" s="1">
        <f t="shared" si="12"/>
        <v>238530.87402422423</v>
      </c>
      <c r="E31" s="1">
        <f t="shared" si="2"/>
        <v>238530.87402422423</v>
      </c>
      <c r="F31" s="1">
        <f t="shared" si="3"/>
        <v>3672.9157594842159</v>
      </c>
      <c r="G31" s="1">
        <f t="shared" si="4"/>
        <v>3672.9157594842159</v>
      </c>
      <c r="H31" s="1">
        <f t="shared" si="5"/>
        <v>3672.9157594842159</v>
      </c>
      <c r="I31" s="1">
        <f t="shared" si="6"/>
        <v>5013.4234832032662</v>
      </c>
      <c r="J31" s="1">
        <f t="shared" si="7"/>
        <v>5013.4234832032662</v>
      </c>
      <c r="K31" s="1">
        <f t="shared" si="8"/>
        <v>802.14775731252257</v>
      </c>
      <c r="L31" s="1">
        <f t="shared" si="9"/>
        <v>802.14775731252257</v>
      </c>
      <c r="M31" s="1">
        <f t="shared" si="10"/>
        <v>9488.4870000000046</v>
      </c>
      <c r="N31" s="1">
        <f t="shared" si="11"/>
        <v>9488.4870000000046</v>
      </c>
      <c r="P31" s="1"/>
      <c r="S31"/>
    </row>
    <row r="32" spans="1:20" x14ac:dyDescent="0.25">
      <c r="A32">
        <f t="shared" si="0"/>
        <v>22</v>
      </c>
      <c r="B32" s="7">
        <f t="shared" si="1"/>
        <v>234769.76764113843</v>
      </c>
      <c r="C32" s="2">
        <v>22</v>
      </c>
      <c r="D32" s="1">
        <f t="shared" si="12"/>
        <v>234769.76764113843</v>
      </c>
      <c r="E32" s="1">
        <f t="shared" si="2"/>
        <v>234769.76764113843</v>
      </c>
      <c r="F32" s="1">
        <f t="shared" si="3"/>
        <v>3761.1063830858066</v>
      </c>
      <c r="G32" s="1">
        <f t="shared" si="4"/>
        <v>3761.1063830858066</v>
      </c>
      <c r="H32" s="1">
        <f t="shared" si="5"/>
        <v>3761.1063830858066</v>
      </c>
      <c r="I32" s="1">
        <f t="shared" si="6"/>
        <v>4937.3970835467226</v>
      </c>
      <c r="J32" s="1">
        <f t="shared" si="7"/>
        <v>4937.3970835467226</v>
      </c>
      <c r="K32" s="1">
        <f t="shared" si="8"/>
        <v>789.98353336747562</v>
      </c>
      <c r="L32" s="1">
        <f t="shared" si="9"/>
        <v>789.98353336747562</v>
      </c>
      <c r="M32" s="1">
        <f t="shared" si="10"/>
        <v>9488.4870000000046</v>
      </c>
      <c r="N32" s="1">
        <f t="shared" si="11"/>
        <v>9488.4870000000046</v>
      </c>
      <c r="P32" s="1"/>
      <c r="S32"/>
    </row>
    <row r="33" spans="1:19" x14ac:dyDescent="0.25">
      <c r="A33">
        <f t="shared" si="0"/>
        <v>23</v>
      </c>
      <c r="B33" s="7">
        <f t="shared" si="1"/>
        <v>230918.35308354584</v>
      </c>
      <c r="C33" s="2">
        <v>23</v>
      </c>
      <c r="D33" s="1">
        <f t="shared" si="12"/>
        <v>230918.35308354584</v>
      </c>
      <c r="E33" s="1">
        <f t="shared" si="2"/>
        <v>230918.35308354584</v>
      </c>
      <c r="F33" s="1">
        <f t="shared" si="3"/>
        <v>3851.4145575926004</v>
      </c>
      <c r="G33" s="1">
        <f t="shared" si="4"/>
        <v>3851.4145575926004</v>
      </c>
      <c r="H33" s="1">
        <f t="shared" si="5"/>
        <v>3851.4145575926004</v>
      </c>
      <c r="I33" s="1">
        <f t="shared" si="6"/>
        <v>4859.5452089719001</v>
      </c>
      <c r="J33" s="1">
        <f t="shared" si="7"/>
        <v>4859.5452089719001</v>
      </c>
      <c r="K33" s="1">
        <f t="shared" si="8"/>
        <v>777.52723343550406</v>
      </c>
      <c r="L33" s="1">
        <f t="shared" si="9"/>
        <v>777.52723343550406</v>
      </c>
      <c r="M33" s="1">
        <f t="shared" si="10"/>
        <v>9488.4870000000046</v>
      </c>
      <c r="N33" s="1">
        <f t="shared" si="11"/>
        <v>9488.4870000000046</v>
      </c>
      <c r="P33" s="1"/>
      <c r="S33"/>
    </row>
    <row r="34" spans="1:19" x14ac:dyDescent="0.25">
      <c r="A34">
        <f t="shared" si="0"/>
        <v>24</v>
      </c>
      <c r="B34" s="7">
        <f t="shared" si="1"/>
        <v>226974.46195588619</v>
      </c>
      <c r="C34" s="2">
        <v>24</v>
      </c>
      <c r="D34" s="1">
        <f t="shared" si="12"/>
        <v>226974.46195588619</v>
      </c>
      <c r="E34" s="1">
        <f t="shared" si="2"/>
        <v>226974.46195588619</v>
      </c>
      <c r="F34" s="1">
        <f t="shared" si="3"/>
        <v>3943.8911276596555</v>
      </c>
      <c r="G34" s="1">
        <f t="shared" si="4"/>
        <v>3943.8911276596555</v>
      </c>
      <c r="H34" s="1">
        <f t="shared" si="5"/>
        <v>3943.8911276596555</v>
      </c>
      <c r="I34" s="1">
        <f t="shared" si="6"/>
        <v>4779.8240278796111</v>
      </c>
      <c r="J34" s="1">
        <f t="shared" si="7"/>
        <v>4779.8240278796111</v>
      </c>
      <c r="K34" s="1">
        <f t="shared" si="8"/>
        <v>764.77184446073784</v>
      </c>
      <c r="L34" s="1">
        <f t="shared" si="9"/>
        <v>764.77184446073784</v>
      </c>
      <c r="M34" s="1">
        <f t="shared" si="10"/>
        <v>9488.4870000000046</v>
      </c>
      <c r="N34" s="1">
        <f t="shared" si="11"/>
        <v>9488.4870000000046</v>
      </c>
      <c r="O34" s="34"/>
      <c r="P34" s="1"/>
      <c r="S34"/>
    </row>
    <row r="35" spans="1:19" x14ac:dyDescent="0.25">
      <c r="A35">
        <f t="shared" si="0"/>
        <v>25</v>
      </c>
      <c r="B35" s="7">
        <f t="shared" si="1"/>
        <v>222935.87379710979</v>
      </c>
      <c r="C35" s="2">
        <v>25</v>
      </c>
      <c r="D35" s="1">
        <f t="shared" si="12"/>
        <v>222935.87379710979</v>
      </c>
      <c r="E35" s="1">
        <f t="shared" si="2"/>
        <v>222935.87379710979</v>
      </c>
      <c r="F35" s="1">
        <f t="shared" si="3"/>
        <v>4038.5881587764061</v>
      </c>
      <c r="G35" s="1">
        <f t="shared" si="4"/>
        <v>4038.5881587764061</v>
      </c>
      <c r="H35" s="1">
        <f t="shared" si="5"/>
        <v>4038.5881587764061</v>
      </c>
      <c r="I35" s="1">
        <f t="shared" si="6"/>
        <v>4698.1886562272402</v>
      </c>
      <c r="J35" s="1">
        <f t="shared" si="7"/>
        <v>4698.1886562272402</v>
      </c>
      <c r="K35" s="1">
        <f t="shared" si="8"/>
        <v>751.71018499635841</v>
      </c>
      <c r="L35" s="1">
        <f t="shared" si="9"/>
        <v>751.71018499635841</v>
      </c>
      <c r="M35" s="1">
        <f t="shared" si="10"/>
        <v>9488.4870000000046</v>
      </c>
      <c r="N35" s="1">
        <f t="shared" si="11"/>
        <v>9488.4870000000046</v>
      </c>
      <c r="P35" s="1"/>
      <c r="S35"/>
    </row>
    <row r="36" spans="1:19" x14ac:dyDescent="0.25">
      <c r="A36">
        <f t="shared" si="0"/>
        <v>26</v>
      </c>
      <c r="B36" s="7">
        <f t="shared" si="1"/>
        <v>218800.31483052959</v>
      </c>
      <c r="C36" s="2">
        <v>26</v>
      </c>
      <c r="D36" s="1">
        <f t="shared" si="12"/>
        <v>218800.31483052959</v>
      </c>
      <c r="E36" s="1">
        <f t="shared" si="2"/>
        <v>218800.31483052959</v>
      </c>
      <c r="F36" s="1">
        <f t="shared" si="3"/>
        <v>4135.5589665802045</v>
      </c>
      <c r="G36" s="1">
        <f t="shared" si="4"/>
        <v>4135.5589665802045</v>
      </c>
      <c r="H36" s="1">
        <f t="shared" si="5"/>
        <v>4135.5589665802045</v>
      </c>
      <c r="I36" s="1">
        <f t="shared" si="6"/>
        <v>4614.5931322584483</v>
      </c>
      <c r="J36" s="1">
        <f t="shared" si="7"/>
        <v>4614.5931322584483</v>
      </c>
      <c r="K36" s="1">
        <f t="shared" si="8"/>
        <v>738.3349011613517</v>
      </c>
      <c r="L36" s="1">
        <f t="shared" si="9"/>
        <v>738.3349011613517</v>
      </c>
      <c r="M36" s="1">
        <f t="shared" si="10"/>
        <v>9488.4870000000046</v>
      </c>
      <c r="N36" s="1">
        <f t="shared" si="11"/>
        <v>9488.4870000000046</v>
      </c>
      <c r="P36" s="1"/>
      <c r="S36"/>
    </row>
    <row r="37" spans="1:19" x14ac:dyDescent="0.25">
      <c r="A37">
        <f t="shared" si="0"/>
        <v>27</v>
      </c>
      <c r="B37" s="7">
        <f t="shared" si="1"/>
        <v>214565.45668365588</v>
      </c>
      <c r="C37" s="2">
        <v>27</v>
      </c>
      <c r="D37" s="1">
        <f t="shared" si="12"/>
        <v>214565.45668365588</v>
      </c>
      <c r="E37" s="1">
        <f t="shared" si="2"/>
        <v>214565.45668365588</v>
      </c>
      <c r="F37" s="1">
        <f t="shared" si="3"/>
        <v>4234.8581468737038</v>
      </c>
      <c r="G37" s="1">
        <f t="shared" si="4"/>
        <v>4234.8581468737038</v>
      </c>
      <c r="H37" s="1">
        <f t="shared" si="5"/>
        <v>4234.8581468737038</v>
      </c>
      <c r="I37" s="1">
        <f t="shared" si="6"/>
        <v>4528.9903906261216</v>
      </c>
      <c r="J37" s="1">
        <f t="shared" si="7"/>
        <v>4528.9903906261216</v>
      </c>
      <c r="K37" s="1">
        <f t="shared" si="8"/>
        <v>724.63846250017946</v>
      </c>
      <c r="L37" s="1">
        <f t="shared" si="9"/>
        <v>724.63846250017946</v>
      </c>
      <c r="M37" s="1">
        <f t="shared" si="10"/>
        <v>9488.4870000000046</v>
      </c>
      <c r="N37" s="1">
        <f t="shared" si="11"/>
        <v>9488.4870000000046</v>
      </c>
      <c r="P37" s="1"/>
      <c r="S37"/>
    </row>
    <row r="38" spans="1:19" x14ac:dyDescent="0.25">
      <c r="A38">
        <f t="shared" si="0"/>
        <v>28</v>
      </c>
      <c r="B38" s="7">
        <f t="shared" si="1"/>
        <v>210228.91507729288</v>
      </c>
      <c r="C38" s="2">
        <v>28</v>
      </c>
      <c r="D38" s="1">
        <f t="shared" si="12"/>
        <v>210228.91507729288</v>
      </c>
      <c r="E38" s="1">
        <f t="shared" si="2"/>
        <v>210228.91507729288</v>
      </c>
      <c r="F38" s="1">
        <f t="shared" si="3"/>
        <v>4336.5416063629873</v>
      </c>
      <c r="G38" s="1">
        <f t="shared" si="4"/>
        <v>4336.5416063629873</v>
      </c>
      <c r="H38" s="1">
        <f t="shared" si="5"/>
        <v>4336.5416063629873</v>
      </c>
      <c r="I38" s="1">
        <f t="shared" si="6"/>
        <v>4441.3322358939804</v>
      </c>
      <c r="J38" s="1">
        <f t="shared" si="7"/>
        <v>4441.3322358939804</v>
      </c>
      <c r="K38" s="1">
        <f t="shared" si="8"/>
        <v>710.61315774303682</v>
      </c>
      <c r="L38" s="1">
        <f t="shared" si="9"/>
        <v>710.61315774303682</v>
      </c>
      <c r="M38" s="1">
        <f t="shared" si="10"/>
        <v>9488.4870000000046</v>
      </c>
      <c r="N38" s="1">
        <f t="shared" si="11"/>
        <v>9488.4870000000046</v>
      </c>
      <c r="P38" s="1"/>
      <c r="S38"/>
    </row>
    <row r="39" spans="1:19" x14ac:dyDescent="0.25">
      <c r="A39">
        <f t="shared" si="0"/>
        <v>29</v>
      </c>
      <c r="B39" s="7">
        <f t="shared" si="1"/>
        <v>205788.24848315911</v>
      </c>
      <c r="C39" s="2">
        <v>29</v>
      </c>
      <c r="D39" s="1">
        <f t="shared" si="12"/>
        <v>205788.24848315911</v>
      </c>
      <c r="E39" s="1">
        <f t="shared" si="2"/>
        <v>205788.24848315911</v>
      </c>
      <c r="F39" s="1">
        <f t="shared" si="3"/>
        <v>4440.6665941337651</v>
      </c>
      <c r="G39" s="1">
        <f t="shared" si="4"/>
        <v>4440.6665941337651</v>
      </c>
      <c r="H39" s="1">
        <f t="shared" si="5"/>
        <v>4440.6665941337651</v>
      </c>
      <c r="I39" s="1">
        <f t="shared" si="6"/>
        <v>4351.5693154019309</v>
      </c>
      <c r="J39" s="1">
        <f t="shared" si="7"/>
        <v>4351.5693154019309</v>
      </c>
      <c r="K39" s="1">
        <f t="shared" si="8"/>
        <v>696.25109046430896</v>
      </c>
      <c r="L39" s="1">
        <f t="shared" si="9"/>
        <v>696.25109046430896</v>
      </c>
      <c r="M39" s="1">
        <f t="shared" si="10"/>
        <v>9488.4870000000046</v>
      </c>
      <c r="N39" s="1">
        <f t="shared" si="11"/>
        <v>9488.4870000000046</v>
      </c>
      <c r="P39" s="1"/>
      <c r="S39"/>
    </row>
    <row r="40" spans="1:19" x14ac:dyDescent="0.25">
      <c r="A40">
        <f t="shared" si="0"/>
        <v>30</v>
      </c>
      <c r="B40" s="7">
        <f t="shared" si="1"/>
        <v>201240.95674927576</v>
      </c>
      <c r="C40" s="2">
        <v>30</v>
      </c>
      <c r="D40" s="1">
        <f t="shared" si="12"/>
        <v>201240.95674927576</v>
      </c>
      <c r="E40" s="1">
        <f t="shared" si="2"/>
        <v>201240.95674927576</v>
      </c>
      <c r="F40" s="1">
        <f t="shared" si="3"/>
        <v>4547.2917338833367</v>
      </c>
      <c r="G40" s="1">
        <f t="shared" si="4"/>
        <v>4547.2917338833367</v>
      </c>
      <c r="H40" s="1">
        <f t="shared" si="5"/>
        <v>4547.2917338833367</v>
      </c>
      <c r="I40" s="1">
        <f t="shared" si="6"/>
        <v>4259.6510914798864</v>
      </c>
      <c r="J40" s="1">
        <f t="shared" si="7"/>
        <v>4259.6510914798864</v>
      </c>
      <c r="K40" s="1">
        <f t="shared" si="8"/>
        <v>681.5441746367818</v>
      </c>
      <c r="L40" s="1">
        <f t="shared" si="9"/>
        <v>681.5441746367818</v>
      </c>
      <c r="M40" s="1">
        <f t="shared" si="10"/>
        <v>9488.4870000000046</v>
      </c>
      <c r="N40" s="1">
        <f t="shared" si="11"/>
        <v>9488.4870000000046</v>
      </c>
      <c r="P40" s="1"/>
      <c r="S40"/>
    </row>
    <row r="41" spans="1:19" x14ac:dyDescent="0.25">
      <c r="A41">
        <f t="shared" si="0"/>
        <v>31</v>
      </c>
      <c r="B41" s="7">
        <f t="shared" si="1"/>
        <v>196584.4796923493</v>
      </c>
      <c r="C41" s="2">
        <v>31</v>
      </c>
      <c r="D41" s="1">
        <f t="shared" si="12"/>
        <v>196584.4796923493</v>
      </c>
      <c r="E41" s="1">
        <f t="shared" si="2"/>
        <v>196584.4796923493</v>
      </c>
      <c r="F41" s="1">
        <f t="shared" si="3"/>
        <v>4656.4770569264765</v>
      </c>
      <c r="G41" s="1">
        <f t="shared" si="4"/>
        <v>4656.4770569264765</v>
      </c>
      <c r="H41" s="1">
        <f t="shared" si="5"/>
        <v>4656.4770569264765</v>
      </c>
      <c r="I41" s="1">
        <f t="shared" si="6"/>
        <v>4165.5258129944204</v>
      </c>
      <c r="J41" s="1">
        <f t="shared" si="7"/>
        <v>4165.5258129944204</v>
      </c>
      <c r="K41" s="1">
        <f t="shared" si="8"/>
        <v>666.48413007910733</v>
      </c>
      <c r="L41" s="1">
        <f t="shared" si="9"/>
        <v>666.48413007910733</v>
      </c>
      <c r="M41" s="1">
        <f t="shared" si="10"/>
        <v>9488.4870000000046</v>
      </c>
      <c r="N41" s="1">
        <f t="shared" si="11"/>
        <v>9488.4870000000046</v>
      </c>
      <c r="P41" s="1"/>
      <c r="S41"/>
    </row>
    <row r="42" spans="1:19" x14ac:dyDescent="0.25">
      <c r="A42">
        <f t="shared" si="0"/>
        <v>32</v>
      </c>
      <c r="B42" s="7">
        <f t="shared" si="1"/>
        <v>191816.19565635547</v>
      </c>
      <c r="C42" s="2">
        <v>32</v>
      </c>
      <c r="D42" s="1">
        <f t="shared" si="12"/>
        <v>191816.19565635547</v>
      </c>
      <c r="E42" s="1">
        <f t="shared" si="2"/>
        <v>191816.19565635547</v>
      </c>
      <c r="F42" s="1">
        <f t="shared" si="3"/>
        <v>4768.28403599384</v>
      </c>
      <c r="G42" s="1">
        <f t="shared" si="4"/>
        <v>4768.28403599384</v>
      </c>
      <c r="H42" s="1">
        <f t="shared" si="5"/>
        <v>4768.28403599384</v>
      </c>
      <c r="I42" s="1">
        <f t="shared" si="6"/>
        <v>4069.1404862122108</v>
      </c>
      <c r="J42" s="1">
        <f t="shared" si="7"/>
        <v>4069.1404862122108</v>
      </c>
      <c r="K42" s="1">
        <f t="shared" si="8"/>
        <v>651.06247779395369</v>
      </c>
      <c r="L42" s="1">
        <f t="shared" si="9"/>
        <v>651.06247779395369</v>
      </c>
      <c r="M42" s="1">
        <f t="shared" si="10"/>
        <v>9488.4870000000046</v>
      </c>
      <c r="N42" s="1">
        <f t="shared" si="11"/>
        <v>9488.4870000000046</v>
      </c>
      <c r="P42" s="1"/>
      <c r="S42"/>
    </row>
    <row r="43" spans="1:19" x14ac:dyDescent="0.25">
      <c r="A43">
        <f t="shared" si="0"/>
        <v>33</v>
      </c>
      <c r="B43" s="7">
        <f t="shared" si="1"/>
        <v>186933.42003651359</v>
      </c>
      <c r="C43" s="2">
        <v>33</v>
      </c>
      <c r="D43" s="1">
        <f t="shared" si="12"/>
        <v>186933.42003651359</v>
      </c>
      <c r="E43" s="1">
        <f t="shared" si="2"/>
        <v>186933.42003651359</v>
      </c>
      <c r="F43" s="1">
        <f t="shared" si="3"/>
        <v>4882.7756198418874</v>
      </c>
      <c r="G43" s="1">
        <f t="shared" si="4"/>
        <v>4882.7756198418874</v>
      </c>
      <c r="H43" s="1">
        <f t="shared" si="5"/>
        <v>4882.7756198418874</v>
      </c>
      <c r="I43" s="1">
        <f t="shared" si="6"/>
        <v>3970.4408449638941</v>
      </c>
      <c r="J43" s="1">
        <f t="shared" si="7"/>
        <v>3970.4408449638941</v>
      </c>
      <c r="K43" s="1">
        <f t="shared" si="8"/>
        <v>635.27053519422304</v>
      </c>
      <c r="L43" s="1">
        <f t="shared" si="9"/>
        <v>635.27053519422304</v>
      </c>
      <c r="M43" s="1">
        <f t="shared" si="10"/>
        <v>9488.4870000000046</v>
      </c>
      <c r="N43" s="1">
        <f t="shared" si="11"/>
        <v>9488.4870000000046</v>
      </c>
      <c r="P43" s="1"/>
      <c r="S43"/>
    </row>
    <row r="44" spans="1:19" x14ac:dyDescent="0.25">
      <c r="A44">
        <f t="shared" si="0"/>
        <v>34</v>
      </c>
      <c r="B44" s="7">
        <f t="shared" si="1"/>
        <v>181933.40376781975</v>
      </c>
      <c r="C44" s="2">
        <v>34</v>
      </c>
      <c r="D44" s="1">
        <f t="shared" si="12"/>
        <v>181933.40376781975</v>
      </c>
      <c r="E44" s="1">
        <f t="shared" si="2"/>
        <v>181933.40376781975</v>
      </c>
      <c r="F44" s="1">
        <f t="shared" si="3"/>
        <v>5000.0162686938402</v>
      </c>
      <c r="G44" s="1">
        <f t="shared" si="4"/>
        <v>5000.0162686938402</v>
      </c>
      <c r="H44" s="1">
        <f t="shared" si="5"/>
        <v>5000.0162686938402</v>
      </c>
      <c r="I44" s="1">
        <f t="shared" si="6"/>
        <v>3869.3713200915208</v>
      </c>
      <c r="J44" s="1">
        <f t="shared" si="7"/>
        <v>3869.3713200915208</v>
      </c>
      <c r="K44" s="1">
        <f t="shared" si="8"/>
        <v>619.0994112146434</v>
      </c>
      <c r="L44" s="1">
        <f t="shared" si="9"/>
        <v>619.0994112146434</v>
      </c>
      <c r="M44" s="1">
        <f t="shared" si="10"/>
        <v>9488.4870000000046</v>
      </c>
      <c r="N44" s="1">
        <f t="shared" si="11"/>
        <v>9488.4870000000046</v>
      </c>
      <c r="P44" s="1"/>
      <c r="S44"/>
    </row>
    <row r="45" spans="1:19" x14ac:dyDescent="0.25">
      <c r="A45">
        <f t="shared" si="0"/>
        <v>35</v>
      </c>
      <c r="B45" s="7">
        <f t="shared" si="1"/>
        <v>176813.33177728814</v>
      </c>
      <c r="C45" s="2">
        <v>35</v>
      </c>
      <c r="D45" s="1">
        <f t="shared" si="12"/>
        <v>176813.33177728814</v>
      </c>
      <c r="E45" s="1">
        <f t="shared" si="2"/>
        <v>176813.33177728814</v>
      </c>
      <c r="F45" s="1">
        <f t="shared" si="3"/>
        <v>5120.0719905316118</v>
      </c>
      <c r="G45" s="1">
        <f t="shared" si="4"/>
        <v>5120.0719905316118</v>
      </c>
      <c r="H45" s="1">
        <f t="shared" si="5"/>
        <v>5120.0719905316118</v>
      </c>
      <c r="I45" s="1">
        <f t="shared" si="6"/>
        <v>3765.8750081624075</v>
      </c>
      <c r="J45" s="1">
        <f t="shared" si="7"/>
        <v>3765.8750081624075</v>
      </c>
      <c r="K45" s="1">
        <f t="shared" si="8"/>
        <v>602.54000130598524</v>
      </c>
      <c r="L45" s="1">
        <f t="shared" si="9"/>
        <v>602.54000130598524</v>
      </c>
      <c r="M45" s="1">
        <f t="shared" si="10"/>
        <v>9488.4870000000046</v>
      </c>
      <c r="N45" s="1">
        <f t="shared" si="11"/>
        <v>9488.4870000000046</v>
      </c>
      <c r="P45" s="1"/>
      <c r="S45"/>
    </row>
    <row r="46" spans="1:19" x14ac:dyDescent="0.25">
      <c r="A46">
        <f t="shared" si="0"/>
        <v>36</v>
      </c>
      <c r="B46" s="7">
        <f t="shared" si="1"/>
        <v>171570.321399029</v>
      </c>
      <c r="C46" s="2">
        <v>36</v>
      </c>
      <c r="D46" s="1">
        <f t="shared" si="12"/>
        <v>171570.321399029</v>
      </c>
      <c r="E46" s="1">
        <f t="shared" si="2"/>
        <v>171570.321399029</v>
      </c>
      <c r="F46" s="1">
        <f t="shared" si="3"/>
        <v>5243.0103782591386</v>
      </c>
      <c r="G46" s="1">
        <f t="shared" si="4"/>
        <v>5243.0103782591386</v>
      </c>
      <c r="H46" s="1">
        <f t="shared" si="5"/>
        <v>5243.0103782591386</v>
      </c>
      <c r="I46" s="1">
        <f t="shared" si="6"/>
        <v>3659.8936394317807</v>
      </c>
      <c r="J46" s="1">
        <f t="shared" si="7"/>
        <v>3659.8936394317807</v>
      </c>
      <c r="K46" s="1">
        <f>IFERROR(IF(L46&gt;=0,I46*16%,""),"")</f>
        <v>585.58298230908497</v>
      </c>
      <c r="L46" s="1">
        <f t="shared" si="9"/>
        <v>585.58298230908497</v>
      </c>
      <c r="M46" s="1">
        <f t="shared" si="10"/>
        <v>9488.4870000000046</v>
      </c>
      <c r="N46" s="1">
        <f t="shared" si="11"/>
        <v>9488.4870000000046</v>
      </c>
      <c r="P46" s="1"/>
      <c r="S46"/>
    </row>
    <row r="47" spans="1:19" x14ac:dyDescent="0.25">
      <c r="A47">
        <f t="shared" si="0"/>
        <v>37</v>
      </c>
      <c r="B47" s="7">
        <f t="shared" si="1"/>
        <v>166201.42075127095</v>
      </c>
      <c r="C47" s="2">
        <v>37</v>
      </c>
      <c r="D47" s="1">
        <f t="shared" si="12"/>
        <v>166201.42075127095</v>
      </c>
      <c r="E47" s="1">
        <f t="shared" si="2"/>
        <v>166201.42075127095</v>
      </c>
      <c r="F47" s="1">
        <f t="shared" si="3"/>
        <v>5368.9006477580542</v>
      </c>
      <c r="G47" s="1">
        <f t="shared" si="4"/>
        <v>5368.9006477580542</v>
      </c>
      <c r="H47" s="1">
        <f t="shared" si="5"/>
        <v>5368.9006477580542</v>
      </c>
      <c r="I47" s="1">
        <f t="shared" si="6"/>
        <v>3551.3675450361638</v>
      </c>
      <c r="J47" s="1">
        <f t="shared" si="7"/>
        <v>3551.3675450361638</v>
      </c>
      <c r="K47" s="1">
        <f t="shared" si="8"/>
        <v>568.21880720578622</v>
      </c>
      <c r="L47" s="1">
        <f t="shared" si="9"/>
        <v>568.21880720578622</v>
      </c>
      <c r="M47" s="1">
        <f t="shared" si="10"/>
        <v>9488.4870000000046</v>
      </c>
      <c r="N47" s="1">
        <f t="shared" si="11"/>
        <v>9488.4870000000046</v>
      </c>
      <c r="S47"/>
    </row>
    <row r="48" spans="1:19" x14ac:dyDescent="0.25">
      <c r="A48">
        <f t="shared" si="0"/>
        <v>38</v>
      </c>
      <c r="B48" s="7">
        <f t="shared" si="1"/>
        <v>160703.60707441386</v>
      </c>
      <c r="C48" s="2">
        <v>38</v>
      </c>
      <c r="D48" s="1">
        <f t="shared" si="12"/>
        <v>160703.60707441386</v>
      </c>
      <c r="E48" s="1">
        <f t="shared" si="2"/>
        <v>160703.60707441386</v>
      </c>
      <c r="F48" s="1">
        <f t="shared" si="3"/>
        <v>5497.8136768571085</v>
      </c>
      <c r="G48" s="1">
        <f t="shared" si="4"/>
        <v>5497.8136768571085</v>
      </c>
      <c r="H48" s="1">
        <f t="shared" si="5"/>
        <v>5497.8136768571085</v>
      </c>
      <c r="I48" s="1">
        <f t="shared" si="6"/>
        <v>3440.2356233990486</v>
      </c>
      <c r="J48" s="1">
        <f t="shared" si="7"/>
        <v>3440.2356233990486</v>
      </c>
      <c r="K48" s="1">
        <f t="shared" si="8"/>
        <v>550.43769974384782</v>
      </c>
      <c r="L48" s="1">
        <f t="shared" si="9"/>
        <v>550.43769974384782</v>
      </c>
      <c r="M48" s="1">
        <f t="shared" si="10"/>
        <v>9488.4870000000046</v>
      </c>
      <c r="N48" s="1">
        <f t="shared" si="11"/>
        <v>9488.4870000000046</v>
      </c>
      <c r="S48"/>
    </row>
    <row r="49" spans="1:19" x14ac:dyDescent="0.25">
      <c r="A49">
        <f t="shared" si="0"/>
        <v>39</v>
      </c>
      <c r="B49" s="7">
        <f t="shared" si="1"/>
        <v>155073.78502917656</v>
      </c>
      <c r="C49" s="2">
        <v>39</v>
      </c>
      <c r="D49" s="1">
        <f t="shared" si="12"/>
        <v>155073.78502917656</v>
      </c>
      <c r="E49" s="1">
        <f t="shared" si="2"/>
        <v>155073.78502917656</v>
      </c>
      <c r="F49" s="1">
        <f t="shared" si="3"/>
        <v>5629.8220452372925</v>
      </c>
      <c r="G49" s="1">
        <f t="shared" si="4"/>
        <v>5629.8220452372925</v>
      </c>
      <c r="H49" s="1">
        <f t="shared" si="5"/>
        <v>5629.8220452372925</v>
      </c>
      <c r="I49" s="1">
        <f t="shared" si="6"/>
        <v>3326.4353058299243</v>
      </c>
      <c r="J49" s="1">
        <f t="shared" si="7"/>
        <v>3326.4353058299243</v>
      </c>
      <c r="K49" s="1">
        <f t="shared" si="8"/>
        <v>532.22964893278788</v>
      </c>
      <c r="L49" s="1">
        <f t="shared" si="9"/>
        <v>532.22964893278788</v>
      </c>
      <c r="M49" s="1">
        <f t="shared" si="10"/>
        <v>9488.4870000000046</v>
      </c>
      <c r="N49" s="1">
        <f t="shared" si="11"/>
        <v>9488.4870000000046</v>
      </c>
      <c r="S49"/>
    </row>
    <row r="50" spans="1:19" x14ac:dyDescent="0.25">
      <c r="A50">
        <f t="shared" si="0"/>
        <v>40</v>
      </c>
      <c r="B50" s="7">
        <f t="shared" si="1"/>
        <v>149308.78495388143</v>
      </c>
      <c r="C50" s="2">
        <v>40</v>
      </c>
      <c r="D50" s="1">
        <f t="shared" si="12"/>
        <v>149308.78495388143</v>
      </c>
      <c r="E50" s="1">
        <f t="shared" si="2"/>
        <v>149308.78495388143</v>
      </c>
      <c r="F50" s="1">
        <f t="shared" si="3"/>
        <v>5765.0000752951282</v>
      </c>
      <c r="G50" s="1">
        <f t="shared" si="4"/>
        <v>5765.0000752951282</v>
      </c>
      <c r="H50" s="1">
        <f t="shared" si="5"/>
        <v>5765.0000752951282</v>
      </c>
      <c r="I50" s="1">
        <f t="shared" si="6"/>
        <v>3209.9025212973074</v>
      </c>
      <c r="J50" s="1">
        <f t="shared" si="7"/>
        <v>3209.9025212973074</v>
      </c>
      <c r="K50" s="1">
        <f t="shared" si="8"/>
        <v>513.5844034075692</v>
      </c>
      <c r="L50" s="1">
        <f t="shared" si="9"/>
        <v>513.5844034075692</v>
      </c>
      <c r="M50" s="1">
        <f t="shared" si="10"/>
        <v>9488.4870000000046</v>
      </c>
      <c r="N50" s="1">
        <f t="shared" si="11"/>
        <v>9488.4870000000046</v>
      </c>
      <c r="S50"/>
    </row>
    <row r="51" spans="1:19" x14ac:dyDescent="0.25">
      <c r="A51">
        <f t="shared" si="0"/>
        <v>41</v>
      </c>
      <c r="B51" s="7">
        <f t="shared" si="1"/>
        <v>143405.36107989433</v>
      </c>
      <c r="C51" s="2">
        <v>41</v>
      </c>
      <c r="D51" s="1">
        <f t="shared" si="12"/>
        <v>143405.36107989433</v>
      </c>
      <c r="E51" s="1">
        <f t="shared" si="2"/>
        <v>143405.36107989433</v>
      </c>
      <c r="F51" s="1">
        <f t="shared" si="3"/>
        <v>5903.4238739871198</v>
      </c>
      <c r="G51" s="1">
        <f t="shared" si="4"/>
        <v>5903.4238739871198</v>
      </c>
      <c r="H51" s="1">
        <f t="shared" si="5"/>
        <v>5903.4238739871198</v>
      </c>
      <c r="I51" s="1">
        <f t="shared" si="6"/>
        <v>3090.5716603559349</v>
      </c>
      <c r="J51" s="1">
        <f t="shared" si="7"/>
        <v>3090.5716603559349</v>
      </c>
      <c r="K51" s="1">
        <f t="shared" si="8"/>
        <v>494.49146565694957</v>
      </c>
      <c r="L51" s="1">
        <f t="shared" si="9"/>
        <v>494.49146565694957</v>
      </c>
      <c r="M51" s="1">
        <f t="shared" si="10"/>
        <v>9488.4870000000046</v>
      </c>
      <c r="N51" s="1">
        <f t="shared" si="11"/>
        <v>9488.4870000000046</v>
      </c>
      <c r="S51"/>
    </row>
    <row r="52" spans="1:19" x14ac:dyDescent="0.25">
      <c r="A52">
        <f t="shared" si="0"/>
        <v>42</v>
      </c>
      <c r="B52" s="7">
        <f t="shared" si="1"/>
        <v>137360.18970421539</v>
      </c>
      <c r="C52" s="2">
        <v>42</v>
      </c>
      <c r="D52" s="1">
        <f t="shared" si="12"/>
        <v>137360.18970421539</v>
      </c>
      <c r="E52" s="1">
        <f t="shared" si="2"/>
        <v>137360.18970421539</v>
      </c>
      <c r="F52" s="1">
        <f t="shared" si="3"/>
        <v>6045.1713756789495</v>
      </c>
      <c r="G52" s="1">
        <f t="shared" si="4"/>
        <v>6045.1713756789495</v>
      </c>
      <c r="H52" s="1">
        <f t="shared" si="5"/>
        <v>6045.1713756789495</v>
      </c>
      <c r="I52" s="1">
        <f t="shared" si="6"/>
        <v>2968.3755382078061</v>
      </c>
      <c r="J52" s="1">
        <f t="shared" si="7"/>
        <v>2968.3755382078061</v>
      </c>
      <c r="K52" s="1">
        <f t="shared" si="8"/>
        <v>474.94008611324898</v>
      </c>
      <c r="L52" s="1">
        <f t="shared" si="9"/>
        <v>474.94008611324898</v>
      </c>
      <c r="M52" s="1">
        <f t="shared" si="10"/>
        <v>9488.4870000000046</v>
      </c>
      <c r="N52" s="1">
        <f t="shared" si="11"/>
        <v>9488.4870000000046</v>
      </c>
      <c r="S52"/>
    </row>
    <row r="53" spans="1:19" x14ac:dyDescent="0.25">
      <c r="A53">
        <f t="shared" si="0"/>
        <v>43</v>
      </c>
      <c r="B53" s="7">
        <f t="shared" si="1"/>
        <v>131169.86731819189</v>
      </c>
      <c r="C53" s="2">
        <v>43</v>
      </c>
      <c r="D53" s="1">
        <f t="shared" si="12"/>
        <v>131169.86731819189</v>
      </c>
      <c r="E53" s="1">
        <f t="shared" si="2"/>
        <v>131169.86731819189</v>
      </c>
      <c r="F53" s="1">
        <f t="shared" si="3"/>
        <v>6190.3223860235139</v>
      </c>
      <c r="G53" s="1">
        <f t="shared" si="4"/>
        <v>6190.3223860235139</v>
      </c>
      <c r="H53" s="1">
        <f t="shared" si="5"/>
        <v>6190.3223860235139</v>
      </c>
      <c r="I53" s="1">
        <f t="shared" si="6"/>
        <v>2843.2453568762853</v>
      </c>
      <c r="J53" s="1">
        <f t="shared" si="7"/>
        <v>2843.2453568762853</v>
      </c>
      <c r="K53" s="1">
        <f t="shared" si="8"/>
        <v>454.91925710020564</v>
      </c>
      <c r="L53" s="1">
        <f t="shared" si="9"/>
        <v>454.91925710020564</v>
      </c>
      <c r="M53" s="1">
        <f t="shared" si="10"/>
        <v>9488.4870000000046</v>
      </c>
      <c r="N53" s="1">
        <f t="shared" si="11"/>
        <v>9488.4870000000046</v>
      </c>
      <c r="S53"/>
    </row>
    <row r="54" spans="1:19" x14ac:dyDescent="0.25">
      <c r="A54">
        <f t="shared" si="0"/>
        <v>44</v>
      </c>
      <c r="B54" s="7">
        <f t="shared" si="1"/>
        <v>124830.90869129935</v>
      </c>
      <c r="C54" s="2">
        <v>44</v>
      </c>
      <c r="D54" s="1">
        <f t="shared" si="12"/>
        <v>124830.90869129935</v>
      </c>
      <c r="E54" s="1">
        <f t="shared" si="2"/>
        <v>124830.90869129935</v>
      </c>
      <c r="F54" s="1">
        <f t="shared" si="3"/>
        <v>6338.9586268925277</v>
      </c>
      <c r="G54" s="1">
        <f t="shared" si="4"/>
        <v>6338.9586268925277</v>
      </c>
      <c r="H54" s="1">
        <f t="shared" si="5"/>
        <v>6338.9586268925277</v>
      </c>
      <c r="I54" s="1">
        <f t="shared" si="6"/>
        <v>2715.1106664719628</v>
      </c>
      <c r="J54" s="1">
        <f t="shared" si="7"/>
        <v>2715.1106664719628</v>
      </c>
      <c r="K54" s="1">
        <f t="shared" si="8"/>
        <v>434.41770663551404</v>
      </c>
      <c r="L54" s="1">
        <f t="shared" si="9"/>
        <v>434.41770663551404</v>
      </c>
      <c r="M54" s="1">
        <f t="shared" si="10"/>
        <v>9488.4870000000046</v>
      </c>
      <c r="N54" s="1">
        <f t="shared" si="11"/>
        <v>9488.4870000000046</v>
      </c>
      <c r="S54"/>
    </row>
    <row r="55" spans="1:19" x14ac:dyDescent="0.25">
      <c r="A55">
        <f t="shared" si="0"/>
        <v>45</v>
      </c>
      <c r="B55" s="7">
        <f t="shared" si="1"/>
        <v>118339.74490891237</v>
      </c>
      <c r="C55" s="2">
        <v>45</v>
      </c>
      <c r="D55" s="1">
        <f t="shared" si="12"/>
        <v>118339.74490891237</v>
      </c>
      <c r="E55" s="1">
        <f t="shared" si="2"/>
        <v>118339.74490891237</v>
      </c>
      <c r="F55" s="1">
        <f t="shared" si="3"/>
        <v>6491.1637823869833</v>
      </c>
      <c r="G55" s="1">
        <f t="shared" si="4"/>
        <v>6491.1637823869833</v>
      </c>
      <c r="H55" s="1">
        <f t="shared" si="5"/>
        <v>6491.1637823869833</v>
      </c>
      <c r="I55" s="1">
        <f t="shared" si="6"/>
        <v>2583.8993255284668</v>
      </c>
      <c r="J55" s="1">
        <f t="shared" si="7"/>
        <v>2583.8993255284668</v>
      </c>
      <c r="K55" s="1">
        <f t="shared" si="8"/>
        <v>413.42389208455467</v>
      </c>
      <c r="L55" s="1">
        <f t="shared" si="9"/>
        <v>413.42389208455467</v>
      </c>
      <c r="M55" s="1">
        <f t="shared" si="10"/>
        <v>9488.4870000000046</v>
      </c>
      <c r="N55" s="1">
        <f t="shared" si="11"/>
        <v>9488.4870000000046</v>
      </c>
      <c r="S55"/>
    </row>
    <row r="56" spans="1:19" x14ac:dyDescent="0.25">
      <c r="A56">
        <f t="shared" si="0"/>
        <v>46</v>
      </c>
      <c r="B56" s="7">
        <f t="shared" si="1"/>
        <v>111692.72136296</v>
      </c>
      <c r="C56" s="2">
        <v>46</v>
      </c>
      <c r="D56" s="1">
        <f t="shared" si="12"/>
        <v>111692.72136296</v>
      </c>
      <c r="E56" s="1">
        <f t="shared" si="2"/>
        <v>111692.72136296</v>
      </c>
      <c r="F56" s="1">
        <f t="shared" si="3"/>
        <v>6647.0235459523619</v>
      </c>
      <c r="G56" s="1">
        <f t="shared" si="4"/>
        <v>6647.0235459523619</v>
      </c>
      <c r="H56" s="1">
        <f t="shared" si="5"/>
        <v>6647.0235459523619</v>
      </c>
      <c r="I56" s="1">
        <f t="shared" si="6"/>
        <v>2449.5374603858991</v>
      </c>
      <c r="J56" s="1">
        <f t="shared" si="7"/>
        <v>2449.5374603858991</v>
      </c>
      <c r="K56" s="1">
        <f t="shared" si="8"/>
        <v>391.92599366174386</v>
      </c>
      <c r="L56" s="1">
        <f t="shared" si="9"/>
        <v>391.92599366174386</v>
      </c>
      <c r="M56" s="1">
        <f t="shared" si="10"/>
        <v>9488.4870000000046</v>
      </c>
      <c r="N56" s="1">
        <f t="shared" si="11"/>
        <v>9488.4870000000046</v>
      </c>
      <c r="S56"/>
    </row>
    <row r="57" spans="1:19" x14ac:dyDescent="0.25">
      <c r="A57">
        <f t="shared" si="0"/>
        <v>47</v>
      </c>
      <c r="B57" s="7">
        <f t="shared" si="1"/>
        <v>104886.09569433486</v>
      </c>
      <c r="C57" s="2">
        <v>47</v>
      </c>
      <c r="D57" s="1">
        <f t="shared" si="12"/>
        <v>104886.09569433486</v>
      </c>
      <c r="E57" s="1">
        <f t="shared" si="2"/>
        <v>104886.09569433486</v>
      </c>
      <c r="F57" s="1">
        <f t="shared" si="3"/>
        <v>6806.6256686251427</v>
      </c>
      <c r="G57" s="1">
        <f t="shared" si="4"/>
        <v>6806.6256686251427</v>
      </c>
      <c r="H57" s="1">
        <f t="shared" si="5"/>
        <v>6806.6256686251427</v>
      </c>
      <c r="I57" s="1">
        <f t="shared" si="6"/>
        <v>2311.9494235990192</v>
      </c>
      <c r="J57" s="1">
        <f t="shared" si="7"/>
        <v>2311.9494235990192</v>
      </c>
      <c r="K57" s="1">
        <f t="shared" si="8"/>
        <v>369.91190777584308</v>
      </c>
      <c r="L57" s="1">
        <f t="shared" si="9"/>
        <v>369.91190777584308</v>
      </c>
      <c r="M57" s="1">
        <f t="shared" si="10"/>
        <v>9488.4870000000046</v>
      </c>
      <c r="N57" s="1">
        <f t="shared" si="11"/>
        <v>9488.4870000000046</v>
      </c>
      <c r="S57"/>
    </row>
    <row r="58" spans="1:19" x14ac:dyDescent="0.25">
      <c r="A58">
        <f t="shared" si="0"/>
        <v>48</v>
      </c>
      <c r="B58" s="7">
        <f t="shared" si="1"/>
        <v>97916.035685897106</v>
      </c>
      <c r="C58" s="2">
        <v>48</v>
      </c>
      <c r="D58" s="1">
        <f t="shared" si="12"/>
        <v>97916.035685897106</v>
      </c>
      <c r="E58" s="1">
        <f t="shared" si="2"/>
        <v>97916.035685897106</v>
      </c>
      <c r="F58" s="1">
        <f t="shared" si="3"/>
        <v>6970.0600084377538</v>
      </c>
      <c r="G58" s="1">
        <f t="shared" si="4"/>
        <v>6970.0600084377538</v>
      </c>
      <c r="H58" s="1">
        <f t="shared" si="5"/>
        <v>6970.0600084377538</v>
      </c>
      <c r="I58" s="1">
        <f t="shared" si="6"/>
        <v>2171.0577513467679</v>
      </c>
      <c r="J58" s="1">
        <f t="shared" si="7"/>
        <v>2171.0577513467679</v>
      </c>
      <c r="K58" s="1">
        <f>IFERROR(IF(L58&gt;=0,I58*16%,""),"")</f>
        <v>347.36924021548288</v>
      </c>
      <c r="L58" s="1">
        <f t="shared" si="9"/>
        <v>347.36924021548288</v>
      </c>
      <c r="M58" s="1">
        <f t="shared" si="10"/>
        <v>9488.4870000000046</v>
      </c>
      <c r="N58" s="1">
        <f t="shared" si="11"/>
        <v>9488.4870000000046</v>
      </c>
      <c r="S58"/>
    </row>
    <row r="59" spans="1:19" x14ac:dyDescent="0.25">
      <c r="A59">
        <f t="shared" si="0"/>
        <v>49</v>
      </c>
      <c r="B59" s="7">
        <f t="shared" si="1"/>
        <v>90778.617104887308</v>
      </c>
      <c r="C59" s="2">
        <v>49</v>
      </c>
      <c r="D59" s="1">
        <f t="shared" si="12"/>
        <v>90778.617104887308</v>
      </c>
      <c r="E59" s="1">
        <f t="shared" si="2"/>
        <v>90778.617104887308</v>
      </c>
      <c r="F59" s="1">
        <f t="shared" si="3"/>
        <v>7137.4185810097943</v>
      </c>
      <c r="G59" s="1">
        <f t="shared" si="4"/>
        <v>7137.4185810097943</v>
      </c>
      <c r="H59" s="1">
        <f t="shared" si="5"/>
        <v>7137.4185810097943</v>
      </c>
      <c r="I59" s="1">
        <f t="shared" si="6"/>
        <v>2026.7831198191475</v>
      </c>
      <c r="J59" s="1">
        <f t="shared" si="7"/>
        <v>2026.7831198191475</v>
      </c>
      <c r="K59" s="1">
        <f t="shared" si="8"/>
        <v>324.28529917106363</v>
      </c>
      <c r="L59" s="1">
        <f t="shared" si="9"/>
        <v>324.28529917106363</v>
      </c>
      <c r="M59" s="1">
        <f t="shared" si="10"/>
        <v>9488.4870000000046</v>
      </c>
      <c r="N59" s="1">
        <f t="shared" si="11"/>
        <v>9488.4870000000046</v>
      </c>
      <c r="S59"/>
    </row>
    <row r="60" spans="1:19" x14ac:dyDescent="0.25">
      <c r="A60">
        <f t="shared" si="0"/>
        <v>50</v>
      </c>
      <c r="B60" s="7">
        <f t="shared" si="1"/>
        <v>83469.821493533309</v>
      </c>
      <c r="C60" s="2">
        <v>50</v>
      </c>
      <c r="D60" s="1">
        <f t="shared" si="12"/>
        <v>83469.821493533309</v>
      </c>
      <c r="E60" s="1">
        <f t="shared" si="2"/>
        <v>83469.821493533309</v>
      </c>
      <c r="F60" s="1">
        <f t="shared" si="3"/>
        <v>7308.7956113539967</v>
      </c>
      <c r="G60" s="1">
        <f t="shared" si="4"/>
        <v>7308.7956113539967</v>
      </c>
      <c r="H60" s="1">
        <f t="shared" si="5"/>
        <v>7308.7956113539967</v>
      </c>
      <c r="I60" s="1">
        <f t="shared" si="6"/>
        <v>1879.0443005569034</v>
      </c>
      <c r="J60" s="1">
        <f t="shared" si="7"/>
        <v>1879.0443005569034</v>
      </c>
      <c r="K60" s="1">
        <f t="shared" si="8"/>
        <v>300.64708808910456</v>
      </c>
      <c r="L60" s="1">
        <f t="shared" si="9"/>
        <v>300.64708808910456</v>
      </c>
      <c r="M60" s="1">
        <f t="shared" si="10"/>
        <v>9488.4870000000046</v>
      </c>
      <c r="N60" s="1">
        <f t="shared" si="11"/>
        <v>9488.4870000000046</v>
      </c>
      <c r="S60"/>
    </row>
    <row r="61" spans="1:19" x14ac:dyDescent="0.25">
      <c r="A61">
        <f t="shared" si="0"/>
        <v>51</v>
      </c>
      <c r="B61" s="7">
        <f t="shared" si="1"/>
        <v>75985.53390660719</v>
      </c>
      <c r="C61" s="2">
        <v>51</v>
      </c>
      <c r="D61" s="1">
        <f t="shared" si="12"/>
        <v>75985.53390660719</v>
      </c>
      <c r="E61" s="1">
        <f t="shared" si="2"/>
        <v>75985.53390660719</v>
      </c>
      <c r="F61" s="1">
        <f t="shared" si="3"/>
        <v>7484.2875869261206</v>
      </c>
      <c r="G61" s="1">
        <f t="shared" si="4"/>
        <v>7484.2875869261206</v>
      </c>
      <c r="H61" s="1">
        <f t="shared" si="5"/>
        <v>7484.2875869261206</v>
      </c>
      <c r="I61" s="1">
        <f t="shared" si="6"/>
        <v>1727.7581147188657</v>
      </c>
      <c r="J61" s="1">
        <f t="shared" si="7"/>
        <v>1727.7581147188657</v>
      </c>
      <c r="K61" s="1">
        <f t="shared" si="8"/>
        <v>276.44129835501855</v>
      </c>
      <c r="L61" s="1">
        <f t="shared" si="9"/>
        <v>276.44129835501855</v>
      </c>
      <c r="M61" s="1">
        <f t="shared" si="10"/>
        <v>9488.4870000000046</v>
      </c>
      <c r="N61" s="1">
        <f t="shared" si="11"/>
        <v>9488.4870000000046</v>
      </c>
      <c r="S61"/>
    </row>
    <row r="62" spans="1:19" x14ac:dyDescent="0.25">
      <c r="A62">
        <f t="shared" si="0"/>
        <v>52</v>
      </c>
      <c r="B62" s="7">
        <f t="shared" si="1"/>
        <v>68321.540594658582</v>
      </c>
      <c r="C62" s="2">
        <v>52</v>
      </c>
      <c r="D62" s="1">
        <f t="shared" si="12"/>
        <v>68321.540594658582</v>
      </c>
      <c r="E62" s="1">
        <f t="shared" si="2"/>
        <v>68321.540594658582</v>
      </c>
      <c r="F62" s="1">
        <f t="shared" si="3"/>
        <v>7663.9933119486132</v>
      </c>
      <c r="G62" s="1">
        <f t="shared" si="4"/>
        <v>7663.9933119486132</v>
      </c>
      <c r="H62" s="1">
        <f t="shared" si="5"/>
        <v>7663.9933119486132</v>
      </c>
      <c r="I62" s="1">
        <f t="shared" si="6"/>
        <v>1572.8393862511994</v>
      </c>
      <c r="J62" s="1">
        <f t="shared" si="7"/>
        <v>1572.8393862511994</v>
      </c>
      <c r="K62" s="1">
        <f t="shared" si="8"/>
        <v>251.65430180019192</v>
      </c>
      <c r="L62" s="1">
        <f t="shared" si="9"/>
        <v>251.65430180019192</v>
      </c>
      <c r="M62" s="1">
        <f t="shared" si="10"/>
        <v>9488.4870000000046</v>
      </c>
      <c r="N62" s="1">
        <f t="shared" si="11"/>
        <v>9488.4870000000046</v>
      </c>
      <c r="S62"/>
    </row>
    <row r="63" spans="1:19" x14ac:dyDescent="0.25">
      <c r="A63">
        <f t="shared" si="0"/>
        <v>53</v>
      </c>
      <c r="B63" s="7">
        <f t="shared" si="1"/>
        <v>60473.526631619927</v>
      </c>
      <c r="C63" s="2">
        <v>53</v>
      </c>
      <c r="D63" s="1">
        <f t="shared" si="12"/>
        <v>60473.526631619927</v>
      </c>
      <c r="E63" s="1">
        <f t="shared" si="2"/>
        <v>60473.526631619927</v>
      </c>
      <c r="F63" s="1">
        <f t="shared" si="3"/>
        <v>7848.0139630386557</v>
      </c>
      <c r="G63" s="1">
        <f t="shared" si="4"/>
        <v>7848.0139630386557</v>
      </c>
      <c r="H63" s="1">
        <f t="shared" si="5"/>
        <v>7848.0139630386557</v>
      </c>
      <c r="I63" s="1">
        <f t="shared" si="6"/>
        <v>1414.2008939321977</v>
      </c>
      <c r="J63" s="1">
        <f t="shared" si="7"/>
        <v>1414.2008939321977</v>
      </c>
      <c r="K63" s="1">
        <f t="shared" si="8"/>
        <v>226.27214302915164</v>
      </c>
      <c r="L63" s="1">
        <f t="shared" si="9"/>
        <v>226.27214302915164</v>
      </c>
      <c r="M63" s="1">
        <f t="shared" si="10"/>
        <v>9488.4870000000046</v>
      </c>
      <c r="N63" s="1">
        <f t="shared" si="11"/>
        <v>9488.4870000000046</v>
      </c>
      <c r="S63"/>
    </row>
    <row r="64" spans="1:19" x14ac:dyDescent="0.25">
      <c r="A64">
        <f t="shared" si="0"/>
        <v>54</v>
      </c>
      <c r="B64" s="7">
        <f t="shared" si="1"/>
        <v>52437.07348544804</v>
      </c>
      <c r="C64" s="2">
        <v>54</v>
      </c>
      <c r="D64" s="1">
        <f t="shared" si="12"/>
        <v>52437.07348544804</v>
      </c>
      <c r="E64" s="1">
        <f t="shared" si="2"/>
        <v>52437.07348544804</v>
      </c>
      <c r="F64" s="1">
        <f t="shared" si="3"/>
        <v>8036.4531461718834</v>
      </c>
      <c r="G64" s="1">
        <f t="shared" si="4"/>
        <v>8036.4531461718834</v>
      </c>
      <c r="H64" s="1">
        <f t="shared" si="5"/>
        <v>8036.4531461718834</v>
      </c>
      <c r="I64" s="1">
        <f t="shared" si="6"/>
        <v>1251.7533222656223</v>
      </c>
      <c r="J64" s="1">
        <f t="shared" si="7"/>
        <v>1251.7533222656223</v>
      </c>
      <c r="K64" s="1">
        <f t="shared" si="8"/>
        <v>200.28053156249956</v>
      </c>
      <c r="L64" s="1">
        <f t="shared" si="9"/>
        <v>200.28053156249956</v>
      </c>
      <c r="M64" s="1">
        <f t="shared" si="10"/>
        <v>9488.4870000000046</v>
      </c>
      <c r="N64" s="1">
        <f t="shared" si="11"/>
        <v>9488.4870000000046</v>
      </c>
      <c r="S64"/>
    </row>
    <row r="65" spans="1:19" x14ac:dyDescent="0.25">
      <c r="A65">
        <f t="shared" si="0"/>
        <v>55</v>
      </c>
      <c r="B65" s="7">
        <f t="shared" si="1"/>
        <v>44207.656530434164</v>
      </c>
      <c r="C65" s="2">
        <v>55</v>
      </c>
      <c r="D65" s="1">
        <f t="shared" si="12"/>
        <v>44207.656530434164</v>
      </c>
      <c r="E65" s="1">
        <f t="shared" si="2"/>
        <v>44207.656530434164</v>
      </c>
      <c r="F65" s="1">
        <f t="shared" si="3"/>
        <v>8229.4169550138758</v>
      </c>
      <c r="G65" s="1">
        <f t="shared" si="4"/>
        <v>8229.4169550138758</v>
      </c>
      <c r="H65" s="1">
        <f t="shared" si="5"/>
        <v>8229.4169550138758</v>
      </c>
      <c r="I65" s="1">
        <f t="shared" si="6"/>
        <v>1085.4052111949384</v>
      </c>
      <c r="J65" s="1">
        <f t="shared" si="7"/>
        <v>1085.4052111949384</v>
      </c>
      <c r="K65" s="1">
        <f t="shared" si="8"/>
        <v>173.66483379119015</v>
      </c>
      <c r="L65" s="1">
        <f t="shared" si="9"/>
        <v>173.66483379119015</v>
      </c>
      <c r="M65" s="1">
        <f t="shared" si="10"/>
        <v>9488.4870000000046</v>
      </c>
      <c r="N65" s="1">
        <f t="shared" si="11"/>
        <v>9488.4870000000046</v>
      </c>
      <c r="S65"/>
    </row>
    <row r="66" spans="1:19" x14ac:dyDescent="0.25">
      <c r="A66">
        <f t="shared" si="0"/>
        <v>56</v>
      </c>
      <c r="B66" s="7">
        <f t="shared" si="1"/>
        <v>35780.642499781912</v>
      </c>
      <c r="C66" s="2">
        <v>56</v>
      </c>
      <c r="D66" s="1">
        <f t="shared" si="12"/>
        <v>35780.642499781912</v>
      </c>
      <c r="E66" s="1">
        <f t="shared" si="2"/>
        <v>35780.642499781912</v>
      </c>
      <c r="F66" s="1">
        <f t="shared" si="3"/>
        <v>8427.014030652248</v>
      </c>
      <c r="G66" s="1">
        <f t="shared" si="4"/>
        <v>8427.014030652248</v>
      </c>
      <c r="H66" s="1">
        <f t="shared" si="5"/>
        <v>8427.014030652248</v>
      </c>
      <c r="I66" s="1">
        <f t="shared" si="6"/>
        <v>915.06290461013521</v>
      </c>
      <c r="J66" s="1">
        <f t="shared" si="7"/>
        <v>915.06290461013521</v>
      </c>
      <c r="K66" s="1">
        <f t="shared" si="8"/>
        <v>146.41006473762164</v>
      </c>
      <c r="L66" s="1">
        <f t="shared" si="9"/>
        <v>146.41006473762164</v>
      </c>
      <c r="M66" s="1">
        <f t="shared" si="10"/>
        <v>9488.4870000000046</v>
      </c>
      <c r="N66" s="1">
        <f t="shared" si="11"/>
        <v>9488.4870000000046</v>
      </c>
      <c r="S66"/>
    </row>
    <row r="67" spans="1:19" x14ac:dyDescent="0.25">
      <c r="A67">
        <f t="shared" si="0"/>
        <v>57</v>
      </c>
      <c r="B67" s="7">
        <f t="shared" si="1"/>
        <v>27151.286877018953</v>
      </c>
      <c r="C67" s="2">
        <v>57</v>
      </c>
      <c r="D67" s="1">
        <f t="shared" si="12"/>
        <v>27151.286877018953</v>
      </c>
      <c r="E67" s="1">
        <f t="shared" si="2"/>
        <v>27151.286877018953</v>
      </c>
      <c r="F67" s="1">
        <f t="shared" si="3"/>
        <v>8629.3556227629615</v>
      </c>
      <c r="G67" s="1">
        <f t="shared" si="4"/>
        <v>8629.3556227629615</v>
      </c>
      <c r="H67" s="1">
        <f t="shared" si="5"/>
        <v>8629.3556227629615</v>
      </c>
      <c r="I67" s="1">
        <f t="shared" si="6"/>
        <v>740.63049761814034</v>
      </c>
      <c r="J67" s="1">
        <f t="shared" si="7"/>
        <v>740.63049761814034</v>
      </c>
      <c r="K67" s="1">
        <f t="shared" si="8"/>
        <v>118.50087961890246</v>
      </c>
      <c r="L67" s="1">
        <f t="shared" si="9"/>
        <v>118.50087961890246</v>
      </c>
      <c r="M67" s="1">
        <f t="shared" si="10"/>
        <v>9488.4870000000046</v>
      </c>
      <c r="N67" s="1">
        <f t="shared" si="11"/>
        <v>9488.4870000000046</v>
      </c>
      <c r="S67"/>
    </row>
    <row r="68" spans="1:19" x14ac:dyDescent="0.25">
      <c r="A68">
        <f t="shared" si="0"/>
        <v>58</v>
      </c>
      <c r="B68" s="7">
        <f t="shared" si="1"/>
        <v>18314.731224773634</v>
      </c>
      <c r="C68" s="2">
        <v>58</v>
      </c>
      <c r="D68" s="1">
        <f t="shared" si="12"/>
        <v>18314.731224773634</v>
      </c>
      <c r="E68" s="1">
        <f t="shared" si="2"/>
        <v>18314.731224773634</v>
      </c>
      <c r="F68" s="1">
        <f t="shared" si="3"/>
        <v>8836.5556522453207</v>
      </c>
      <c r="G68" s="1">
        <f t="shared" si="4"/>
        <v>8836.5556522453207</v>
      </c>
      <c r="H68" s="1">
        <f t="shared" si="5"/>
        <v>8836.5556522453207</v>
      </c>
      <c r="I68" s="1">
        <f t="shared" si="6"/>
        <v>562.00978254714119</v>
      </c>
      <c r="J68" s="1">
        <f t="shared" si="7"/>
        <v>562.00978254714119</v>
      </c>
      <c r="K68" s="1">
        <f t="shared" si="8"/>
        <v>89.921565207542585</v>
      </c>
      <c r="L68" s="1">
        <f t="shared" si="9"/>
        <v>89.921565207542585</v>
      </c>
      <c r="M68" s="1">
        <f t="shared" si="10"/>
        <v>9488.4870000000046</v>
      </c>
      <c r="N68" s="1">
        <f t="shared" si="11"/>
        <v>9488.4870000000046</v>
      </c>
      <c r="S68"/>
    </row>
    <row r="69" spans="1:19" x14ac:dyDescent="0.25">
      <c r="A69">
        <f t="shared" si="0"/>
        <v>59</v>
      </c>
      <c r="B69" s="7">
        <f t="shared" si="1"/>
        <v>9266.0004494127461</v>
      </c>
      <c r="C69" s="2">
        <v>59</v>
      </c>
      <c r="D69" s="1">
        <f t="shared" si="12"/>
        <v>9266.0004494127461</v>
      </c>
      <c r="E69" s="1">
        <f t="shared" si="2"/>
        <v>9266.0004494127461</v>
      </c>
      <c r="F69" s="1">
        <f t="shared" si="3"/>
        <v>9048.7307753608875</v>
      </c>
      <c r="G69" s="1">
        <f t="shared" si="4"/>
        <v>9048.7307753608875</v>
      </c>
      <c r="H69" s="1">
        <f t="shared" si="5"/>
        <v>9048.7307753608875</v>
      </c>
      <c r="I69" s="1">
        <f t="shared" si="6"/>
        <v>379.1001936544115</v>
      </c>
      <c r="J69" s="1">
        <f t="shared" si="7"/>
        <v>379.1001936544115</v>
      </c>
      <c r="K69" s="1">
        <f t="shared" si="8"/>
        <v>60.656030984705843</v>
      </c>
      <c r="L69" s="1">
        <f t="shared" si="9"/>
        <v>60.656030984705843</v>
      </c>
      <c r="M69" s="1">
        <f t="shared" si="10"/>
        <v>9488.4870000000046</v>
      </c>
      <c r="N69" s="1">
        <f t="shared" si="11"/>
        <v>9488.4870000000046</v>
      </c>
      <c r="S69"/>
    </row>
    <row r="70" spans="1:19" x14ac:dyDescent="0.25">
      <c r="A70">
        <f t="shared" si="0"/>
        <v>60</v>
      </c>
      <c r="B70" s="7" t="str">
        <f t="shared" si="1"/>
        <v/>
      </c>
      <c r="C70" s="2">
        <v>60</v>
      </c>
      <c r="D70" s="1" t="str">
        <f t="shared" si="12"/>
        <v/>
      </c>
      <c r="E70" s="1">
        <f t="shared" si="2"/>
        <v>3.0013325158506632E-10</v>
      </c>
      <c r="F70" s="1">
        <f t="shared" si="3"/>
        <v>9266.0004494127461</v>
      </c>
      <c r="G70" s="1">
        <f t="shared" si="4"/>
        <v>9266.000449412446</v>
      </c>
      <c r="H70" s="1">
        <f t="shared" si="5"/>
        <v>9266.000449412446</v>
      </c>
      <c r="I70" s="1">
        <f t="shared" si="6"/>
        <v>191.79875050651489</v>
      </c>
      <c r="J70" s="1">
        <f t="shared" si="7"/>
        <v>191.79875050651489</v>
      </c>
      <c r="K70" s="1">
        <f t="shared" si="8"/>
        <v>30.687800081042383</v>
      </c>
      <c r="L70" s="1">
        <f t="shared" si="9"/>
        <v>30.687800081042383</v>
      </c>
      <c r="M70" s="1">
        <f t="shared" si="10"/>
        <v>9488.4870000003048</v>
      </c>
      <c r="N70" s="1">
        <f t="shared" si="11"/>
        <v>9488.4870000000046</v>
      </c>
      <c r="S70"/>
    </row>
    <row r="72" spans="1:19" x14ac:dyDescent="0.25">
      <c r="H72" s="1"/>
      <c r="I72" s="1"/>
      <c r="J72" s="1"/>
      <c r="K72" s="1"/>
    </row>
  </sheetData>
  <mergeCells count="1">
    <mergeCell ref="Q3:R3"/>
  </mergeCells>
  <dataValidations count="1">
    <dataValidation type="list" allowBlank="1" showInputMessage="1" showErrorMessage="1" sqref="D4" xr:uid="{663B0421-69E5-48B1-85DE-17E2875BDC94}">
      <formula1>$XFC$1</formula1>
    </dataValidation>
  </dataValidation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EDEA3-B6EF-448A-AE8F-8DBD337E1FCF}">
  <dimension ref="A1:XFD72"/>
  <sheetViews>
    <sheetView showGridLines="0" tabSelected="1" zoomScale="115" zoomScaleNormal="115" workbookViewId="0">
      <selection activeCell="D3" sqref="D3"/>
    </sheetView>
  </sheetViews>
  <sheetFormatPr baseColWidth="10" defaultRowHeight="15" x14ac:dyDescent="0.25"/>
  <cols>
    <col min="1" max="1" width="13.85546875" bestFit="1" customWidth="1"/>
    <col min="2" max="2" width="13.42578125" style="6" hidden="1" customWidth="1"/>
    <col min="3" max="3" width="5.5703125" hidden="1" customWidth="1"/>
    <col min="4" max="4" width="17.7109375" bestFit="1" customWidth="1"/>
    <col min="5" max="5" width="14.140625" hidden="1" customWidth="1"/>
    <col min="6" max="6" width="17.7109375" bestFit="1" customWidth="1"/>
    <col min="7" max="7" width="17.7109375" hidden="1" customWidth="1"/>
    <col min="8" max="8" width="13.140625" hidden="1" customWidth="1"/>
    <col min="9" max="9" width="13.140625" customWidth="1"/>
    <col min="10" max="10" width="17.28515625" hidden="1" customWidth="1"/>
    <col min="11" max="11" width="17.28515625" customWidth="1"/>
    <col min="12" max="12" width="18.85546875" hidden="1" customWidth="1"/>
    <col min="13" max="13" width="18.85546875" customWidth="1"/>
    <col min="14" max="14" width="18.85546875" hidden="1" customWidth="1"/>
    <col min="15" max="15" width="17.5703125" style="1" customWidth="1"/>
    <col min="16" max="16" width="13.42578125" bestFit="1" customWidth="1"/>
    <col min="17" max="17" width="25.7109375" customWidth="1"/>
    <col min="18" max="18" width="14" bestFit="1" customWidth="1"/>
    <col min="19" max="19" width="22.85546875" style="8" customWidth="1"/>
  </cols>
  <sheetData>
    <row r="1" spans="1:19 16383:16384" x14ac:dyDescent="0.25">
      <c r="A1" t="s">
        <v>18</v>
      </c>
      <c r="C1" t="s">
        <v>18</v>
      </c>
      <c r="S1"/>
      <c r="XFC1">
        <v>60</v>
      </c>
      <c r="XFD1" s="24">
        <v>2.3082148055082439E-2</v>
      </c>
    </row>
    <row r="2" spans="1:19 16383:16384" x14ac:dyDescent="0.25">
      <c r="XFD2" s="24"/>
    </row>
    <row r="3" spans="1:19 16383:16384" x14ac:dyDescent="0.25">
      <c r="A3" s="13" t="s">
        <v>4</v>
      </c>
      <c r="D3" s="19">
        <v>300000</v>
      </c>
      <c r="Q3" s="35" t="s">
        <v>27</v>
      </c>
      <c r="R3" s="35"/>
      <c r="XFD3" s="24"/>
    </row>
    <row r="4" spans="1:19 16383:16384" ht="15.75" x14ac:dyDescent="0.25">
      <c r="A4" s="13" t="s">
        <v>29</v>
      </c>
      <c r="D4" s="18">
        <v>60</v>
      </c>
      <c r="F4" s="23"/>
      <c r="I4" s="3" t="s">
        <v>7</v>
      </c>
      <c r="K4" s="9">
        <f>VLOOKUP(D4,$XFC$1:$XFD$8,2,0)</f>
        <v>2.3082148055082439E-2</v>
      </c>
      <c r="Q4" s="25" t="s">
        <v>31</v>
      </c>
      <c r="R4" s="26">
        <f>D3</f>
        <v>300000</v>
      </c>
      <c r="XFD4" s="24"/>
    </row>
    <row r="5" spans="1:19 16383:16384" ht="15.75" x14ac:dyDescent="0.25">
      <c r="A5" s="13" t="s">
        <v>5</v>
      </c>
      <c r="D5" s="20">
        <f>-PMT(K4,D4,D3,,0)</f>
        <v>9286.268999999993</v>
      </c>
      <c r="I5" s="3" t="s">
        <v>8</v>
      </c>
      <c r="J5" s="12"/>
      <c r="K5" s="9">
        <f>K4/1.16</f>
        <v>1.9898403495760726E-2</v>
      </c>
      <c r="Q5" s="15" t="s">
        <v>35</v>
      </c>
      <c r="R5" s="16">
        <f>D6</f>
        <v>557176.13999999955</v>
      </c>
    </row>
    <row r="6" spans="1:19 16383:16384" ht="15.75" x14ac:dyDescent="0.25">
      <c r="A6" s="13" t="s">
        <v>6</v>
      </c>
      <c r="D6" s="11">
        <f>D4*D5</f>
        <v>557176.13999999955</v>
      </c>
      <c r="I6" s="22" t="s">
        <v>28</v>
      </c>
      <c r="K6" s="21">
        <f>(D6-D3)/D3/D4</f>
        <v>1.4287563333333309E-2</v>
      </c>
      <c r="Q6" s="25" t="s">
        <v>32</v>
      </c>
      <c r="R6" s="26">
        <f>D5</f>
        <v>9286.268999999993</v>
      </c>
    </row>
    <row r="7" spans="1:19 16383:16384" ht="15.75" x14ac:dyDescent="0.25">
      <c r="E7" s="1"/>
      <c r="I7" s="3" t="s">
        <v>14</v>
      </c>
      <c r="K7" s="9">
        <f>K6/1.16</f>
        <v>1.2316864942528715E-2</v>
      </c>
      <c r="Q7" s="15" t="s">
        <v>17</v>
      </c>
      <c r="R7" s="16">
        <f>SUM(O10:O133)</f>
        <v>0</v>
      </c>
      <c r="S7" s="1"/>
    </row>
    <row r="8" spans="1:19 16383:16384" ht="15.75" x14ac:dyDescent="0.25">
      <c r="E8" s="1"/>
      <c r="Q8" s="25" t="s">
        <v>30</v>
      </c>
      <c r="R8" s="32">
        <f>D4</f>
        <v>60</v>
      </c>
      <c r="S8"/>
    </row>
    <row r="9" spans="1:19 16383:16384" ht="30" x14ac:dyDescent="0.25">
      <c r="A9" s="13" t="s">
        <v>0</v>
      </c>
      <c r="B9" s="14"/>
      <c r="C9" s="13" t="s">
        <v>9</v>
      </c>
      <c r="D9" s="13" t="s">
        <v>3</v>
      </c>
      <c r="E9" s="13" t="s">
        <v>10</v>
      </c>
      <c r="F9" s="13" t="s">
        <v>24</v>
      </c>
      <c r="G9" s="13" t="s">
        <v>17</v>
      </c>
      <c r="H9" s="13" t="s">
        <v>11</v>
      </c>
      <c r="I9" s="13" t="s">
        <v>25</v>
      </c>
      <c r="J9" s="13" t="s">
        <v>1</v>
      </c>
      <c r="K9" s="13" t="s">
        <v>13</v>
      </c>
      <c r="L9" s="13" t="s">
        <v>13</v>
      </c>
      <c r="M9" s="13" t="s">
        <v>2</v>
      </c>
      <c r="N9" s="13" t="s">
        <v>12</v>
      </c>
      <c r="O9" s="33" t="s">
        <v>26</v>
      </c>
      <c r="Q9" s="15" t="s">
        <v>20</v>
      </c>
      <c r="R9" s="27">
        <f>IFERROR(VLOOKUP("",$B$9:$C$70,2,0),MAX($C:$C))</f>
        <v>60</v>
      </c>
      <c r="S9"/>
    </row>
    <row r="10" spans="1:19 16383:16384" ht="15.75" x14ac:dyDescent="0.25">
      <c r="A10">
        <f t="shared" ref="A10:A70" si="0">IF(C10&lt;=$R$9,C10,"")</f>
        <v>0</v>
      </c>
      <c r="B10" s="7">
        <f t="shared" ref="B10:B70" si="1">D10</f>
        <v>300000</v>
      </c>
      <c r="C10" s="2">
        <v>0</v>
      </c>
      <c r="D10" s="1">
        <f>D3</f>
        <v>300000</v>
      </c>
      <c r="E10" s="1">
        <f>D3</f>
        <v>300000</v>
      </c>
      <c r="F10" s="1"/>
      <c r="G10" s="1"/>
      <c r="L10" s="5"/>
      <c r="M10" s="5"/>
      <c r="N10" s="1"/>
      <c r="Q10" s="25" t="s">
        <v>16</v>
      </c>
      <c r="R10" s="31">
        <f>D4-R9</f>
        <v>0</v>
      </c>
      <c r="S10" s="4"/>
    </row>
    <row r="11" spans="1:19 16383:16384" ht="15.75" x14ac:dyDescent="0.25">
      <c r="A11">
        <f t="shared" si="0"/>
        <v>1</v>
      </c>
      <c r="B11" s="7">
        <f t="shared" si="1"/>
        <v>297638.37541652477</v>
      </c>
      <c r="C11" s="2">
        <v>1</v>
      </c>
      <c r="D11" s="1">
        <f>IFERROR(IF(E11&gt;=0.1,E10-H11-O11,""),"")</f>
        <v>297638.37541652477</v>
      </c>
      <c r="E11" s="1">
        <f t="shared" ref="E11:E70" si="2">E10-H11-O11</f>
        <v>297638.37541652477</v>
      </c>
      <c r="F11" s="1">
        <f t="shared" ref="F11:F70" si="3">IFERROR(IF(A11&lt;$R$9,IFERROR(IF(H11&gt;=0,N11-J11-L11,""),""),IF(A11=$R$9,D10,"")),"")</f>
        <v>2361.6245834752608</v>
      </c>
      <c r="G11" s="1">
        <f t="shared" ref="G11:G70" si="4">IFERROR(IF(H11&gt;=0,N11-J11-L11,""),"")</f>
        <v>2361.6245834752608</v>
      </c>
      <c r="H11" s="1">
        <f t="shared" ref="H11:H70" si="5">N11-J11-L11</f>
        <v>2361.6245834752608</v>
      </c>
      <c r="I11" s="1">
        <f t="shared" ref="I11:I70" si="6">IFERROR(IF(J11&gt;=0,D10*$K$5,""),"")</f>
        <v>5969.5210487282175</v>
      </c>
      <c r="J11" s="1">
        <f t="shared" ref="J11:J70" si="7">D10*$K$5</f>
        <v>5969.5210487282175</v>
      </c>
      <c r="K11" s="1">
        <f t="shared" ref="K11:K70" si="8">IFERROR(IF(L11&gt;=0,I11*16%,""),"")</f>
        <v>955.1233677965148</v>
      </c>
      <c r="L11" s="1">
        <f t="shared" ref="L11:L70" si="9">J11*16%</f>
        <v>955.1233677965148</v>
      </c>
      <c r="M11" s="1">
        <f t="shared" ref="M11:M70" si="10">IFERROR(IF(A11&lt;$R$9,N11,F11+I11+K11),"")</f>
        <v>9286.268999999993</v>
      </c>
      <c r="N11" s="4">
        <f t="shared" ref="N11:N70" si="11">$D$5</f>
        <v>9286.268999999993</v>
      </c>
      <c r="P11" s="1"/>
      <c r="Q11" s="15" t="s">
        <v>15</v>
      </c>
      <c r="R11" s="16">
        <f>(R17-D3)/1.16</f>
        <v>221703.56896551646</v>
      </c>
      <c r="S11"/>
    </row>
    <row r="12" spans="1:19 16383:16384" ht="15.75" x14ac:dyDescent="0.25">
      <c r="A12">
        <f t="shared" si="0"/>
        <v>2</v>
      </c>
      <c r="B12" s="7">
        <f t="shared" si="1"/>
        <v>295222.2394647632</v>
      </c>
      <c r="C12" s="2">
        <v>2</v>
      </c>
      <c r="D12" s="1">
        <f t="shared" ref="D12:D70" si="12">IFERROR(IF(E12&gt;=0.1,E11-H12-O12,""),"")</f>
        <v>295222.2394647632</v>
      </c>
      <c r="E12" s="1">
        <f t="shared" si="2"/>
        <v>295222.2394647632</v>
      </c>
      <c r="F12" s="1">
        <f t="shared" si="3"/>
        <v>2416.1359517615583</v>
      </c>
      <c r="G12" s="1">
        <f t="shared" si="4"/>
        <v>2416.1359517615583</v>
      </c>
      <c r="H12" s="1">
        <f t="shared" si="5"/>
        <v>2416.1359517615583</v>
      </c>
      <c r="I12" s="1">
        <f t="shared" si="6"/>
        <v>5922.5284898607197</v>
      </c>
      <c r="J12" s="1">
        <f t="shared" si="7"/>
        <v>5922.5284898607197</v>
      </c>
      <c r="K12" s="1">
        <f t="shared" si="8"/>
        <v>947.60455837771519</v>
      </c>
      <c r="L12" s="1">
        <f t="shared" si="9"/>
        <v>947.60455837771519</v>
      </c>
      <c r="M12" s="1">
        <f t="shared" si="10"/>
        <v>9286.268999999993</v>
      </c>
      <c r="N12" s="1">
        <f t="shared" si="11"/>
        <v>9286.268999999993</v>
      </c>
      <c r="P12" s="1"/>
      <c r="Q12" s="25" t="s">
        <v>22</v>
      </c>
      <c r="R12" s="26">
        <f>(D6-D3)/1.16</f>
        <v>221703.56896551687</v>
      </c>
      <c r="S12"/>
    </row>
    <row r="13" spans="1:19 16383:16384" ht="15.75" x14ac:dyDescent="0.25">
      <c r="A13">
        <f t="shared" si="0"/>
        <v>3</v>
      </c>
      <c r="B13" s="7">
        <f t="shared" si="1"/>
        <v>292750.33390524186</v>
      </c>
      <c r="C13" s="2">
        <v>3</v>
      </c>
      <c r="D13" s="1">
        <f t="shared" si="12"/>
        <v>292750.33390524186</v>
      </c>
      <c r="E13" s="1">
        <f t="shared" si="2"/>
        <v>292750.33390524186</v>
      </c>
      <c r="F13" s="1">
        <f t="shared" si="3"/>
        <v>2471.9055595213263</v>
      </c>
      <c r="G13" s="1">
        <f t="shared" si="4"/>
        <v>2471.9055595213263</v>
      </c>
      <c r="H13" s="1">
        <f t="shared" si="5"/>
        <v>2471.9055595213263</v>
      </c>
      <c r="I13" s="1">
        <f t="shared" si="6"/>
        <v>5874.4512417919541</v>
      </c>
      <c r="J13" s="1">
        <f t="shared" si="7"/>
        <v>5874.4512417919541</v>
      </c>
      <c r="K13" s="1">
        <f t="shared" si="8"/>
        <v>939.91219868671271</v>
      </c>
      <c r="L13" s="1">
        <f t="shared" si="9"/>
        <v>939.91219868671271</v>
      </c>
      <c r="M13" s="1">
        <f t="shared" si="10"/>
        <v>9286.268999999993</v>
      </c>
      <c r="N13" s="1">
        <f t="shared" si="11"/>
        <v>9286.268999999993</v>
      </c>
      <c r="O13" s="34"/>
      <c r="P13" s="1"/>
      <c r="Q13" s="28" t="s">
        <v>33</v>
      </c>
      <c r="R13" s="30">
        <f>R12-R11</f>
        <v>4.0745362639427185E-10</v>
      </c>
      <c r="S13"/>
    </row>
    <row r="14" spans="1:19 16383:16384" ht="15.75" x14ac:dyDescent="0.25">
      <c r="A14">
        <f t="shared" si="0"/>
        <v>4</v>
      </c>
      <c r="B14" s="7">
        <f t="shared" si="1"/>
        <v>290221.37145561748</v>
      </c>
      <c r="C14" s="2">
        <v>4</v>
      </c>
      <c r="D14" s="1">
        <f t="shared" si="12"/>
        <v>290221.37145561748</v>
      </c>
      <c r="E14" s="1">
        <f t="shared" si="2"/>
        <v>290221.37145561748</v>
      </c>
      <c r="F14" s="1">
        <f t="shared" si="3"/>
        <v>2528.9624496243796</v>
      </c>
      <c r="G14" s="1">
        <f t="shared" si="4"/>
        <v>2528.9624496243796</v>
      </c>
      <c r="H14" s="1">
        <f t="shared" si="5"/>
        <v>2528.9624496243796</v>
      </c>
      <c r="I14" s="1">
        <f t="shared" si="6"/>
        <v>5825.2642675651841</v>
      </c>
      <c r="J14" s="1">
        <f t="shared" si="7"/>
        <v>5825.2642675651841</v>
      </c>
      <c r="K14" s="1">
        <f t="shared" si="8"/>
        <v>932.04228281042947</v>
      </c>
      <c r="L14" s="1">
        <f t="shared" si="9"/>
        <v>932.04228281042947</v>
      </c>
      <c r="M14" s="1">
        <f t="shared" si="10"/>
        <v>9286.268999999993</v>
      </c>
      <c r="N14" s="1">
        <f t="shared" si="11"/>
        <v>9286.268999999993</v>
      </c>
      <c r="P14" s="1"/>
      <c r="Q14" s="17" t="s">
        <v>21</v>
      </c>
      <c r="R14" s="16">
        <f>SUM(K10:K70)</f>
        <v>35472.571034482688</v>
      </c>
      <c r="S14" s="10"/>
    </row>
    <row r="15" spans="1:19 16383:16384" ht="15.75" x14ac:dyDescent="0.25">
      <c r="A15">
        <f t="shared" si="0"/>
        <v>5</v>
      </c>
      <c r="B15" s="7">
        <f t="shared" si="1"/>
        <v>287634.03512030514</v>
      </c>
      <c r="C15" s="2">
        <v>5</v>
      </c>
      <c r="D15" s="1">
        <f t="shared" si="12"/>
        <v>287634.03512030514</v>
      </c>
      <c r="E15" s="1">
        <f t="shared" si="2"/>
        <v>287634.03512030514</v>
      </c>
      <c r="F15" s="1">
        <f t="shared" si="3"/>
        <v>2587.3363353123532</v>
      </c>
      <c r="G15" s="1">
        <f t="shared" si="4"/>
        <v>2587.3363353123532</v>
      </c>
      <c r="H15" s="1">
        <f t="shared" si="5"/>
        <v>2587.3363353123532</v>
      </c>
      <c r="I15" s="1">
        <f t="shared" si="6"/>
        <v>5774.9419523169308</v>
      </c>
      <c r="J15" s="1">
        <f t="shared" si="7"/>
        <v>5774.9419523169308</v>
      </c>
      <c r="K15" s="1">
        <f t="shared" si="8"/>
        <v>923.99071237070893</v>
      </c>
      <c r="L15" s="1">
        <f t="shared" si="9"/>
        <v>923.99071237070893</v>
      </c>
      <c r="M15" s="1">
        <f t="shared" si="10"/>
        <v>9286.268999999993</v>
      </c>
      <c r="N15" s="1">
        <f t="shared" si="11"/>
        <v>9286.268999999993</v>
      </c>
      <c r="P15" s="1"/>
      <c r="Q15" s="25" t="s">
        <v>23</v>
      </c>
      <c r="R15" s="26">
        <f>R12*16%</f>
        <v>35472.571034482702</v>
      </c>
    </row>
    <row r="16" spans="1:19 16383:16384" ht="15.75" x14ac:dyDescent="0.25">
      <c r="A16">
        <f t="shared" si="0"/>
        <v>6</v>
      </c>
      <c r="B16" s="7">
        <f t="shared" si="1"/>
        <v>284986.97750463278</v>
      </c>
      <c r="C16" s="2">
        <v>6</v>
      </c>
      <c r="D16" s="1">
        <f t="shared" si="12"/>
        <v>284986.97750463278</v>
      </c>
      <c r="E16" s="1">
        <f t="shared" si="2"/>
        <v>284986.97750463278</v>
      </c>
      <c r="F16" s="1">
        <f t="shared" si="3"/>
        <v>2647.0576156723268</v>
      </c>
      <c r="G16" s="1">
        <f t="shared" si="4"/>
        <v>2647.0576156723268</v>
      </c>
      <c r="H16" s="1">
        <f t="shared" si="5"/>
        <v>2647.0576156723268</v>
      </c>
      <c r="I16" s="1">
        <f t="shared" si="6"/>
        <v>5723.4580899376433</v>
      </c>
      <c r="J16" s="1">
        <f t="shared" si="7"/>
        <v>5723.4580899376433</v>
      </c>
      <c r="K16" s="1">
        <f t="shared" si="8"/>
        <v>915.75329439002292</v>
      </c>
      <c r="L16" s="1">
        <f t="shared" si="9"/>
        <v>915.75329439002292</v>
      </c>
      <c r="M16" s="1">
        <f t="shared" si="10"/>
        <v>9286.268999999993</v>
      </c>
      <c r="N16" s="1">
        <f t="shared" si="11"/>
        <v>9286.268999999993</v>
      </c>
      <c r="P16" s="1"/>
      <c r="Q16" s="29" t="s">
        <v>34</v>
      </c>
      <c r="R16" s="30">
        <f>R15-R14</f>
        <v>0</v>
      </c>
    </row>
    <row r="17" spans="1:20" ht="15.75" x14ac:dyDescent="0.25">
      <c r="A17">
        <f t="shared" si="0"/>
        <v>7</v>
      </c>
      <c r="B17" s="7">
        <f t="shared" si="1"/>
        <v>282278.82011316519</v>
      </c>
      <c r="C17" s="2">
        <v>7</v>
      </c>
      <c r="D17" s="1">
        <f t="shared" si="12"/>
        <v>282278.82011316519</v>
      </c>
      <c r="E17" s="1">
        <f t="shared" si="2"/>
        <v>282278.82011316519</v>
      </c>
      <c r="F17" s="1">
        <f t="shared" si="3"/>
        <v>2708.1573914676092</v>
      </c>
      <c r="G17" s="1">
        <f t="shared" si="4"/>
        <v>2708.1573914676092</v>
      </c>
      <c r="H17" s="1">
        <f t="shared" si="5"/>
        <v>2708.1573914676092</v>
      </c>
      <c r="I17" s="1">
        <f t="shared" si="6"/>
        <v>5670.7858694244687</v>
      </c>
      <c r="J17" s="1">
        <f t="shared" si="7"/>
        <v>5670.7858694244687</v>
      </c>
      <c r="K17" s="1">
        <f t="shared" si="8"/>
        <v>907.32573910791507</v>
      </c>
      <c r="L17" s="1">
        <f t="shared" si="9"/>
        <v>907.32573910791507</v>
      </c>
      <c r="M17" s="1">
        <f t="shared" si="10"/>
        <v>9286.268999999993</v>
      </c>
      <c r="N17" s="1">
        <f t="shared" si="11"/>
        <v>9286.268999999993</v>
      </c>
      <c r="P17" s="1"/>
      <c r="Q17" s="15" t="s">
        <v>19</v>
      </c>
      <c r="R17" s="16">
        <f>SUM(M:M)+SUM(O:O)</f>
        <v>557176.13999999908</v>
      </c>
    </row>
    <row r="18" spans="1:20" ht="15.75" x14ac:dyDescent="0.25">
      <c r="A18">
        <f t="shared" si="0"/>
        <v>8</v>
      </c>
      <c r="B18" s="7">
        <f t="shared" si="1"/>
        <v>279508.15263183124</v>
      </c>
      <c r="C18" s="2">
        <v>8</v>
      </c>
      <c r="D18" s="1">
        <f t="shared" si="12"/>
        <v>279508.15263183124</v>
      </c>
      <c r="E18" s="1">
        <f t="shared" si="2"/>
        <v>279508.15263183124</v>
      </c>
      <c r="F18" s="1">
        <f t="shared" si="3"/>
        <v>2770.6674813339309</v>
      </c>
      <c r="G18" s="1">
        <f t="shared" si="4"/>
        <v>2770.6674813339309</v>
      </c>
      <c r="H18" s="1">
        <f t="shared" si="5"/>
        <v>2770.6674813339309</v>
      </c>
      <c r="I18" s="1">
        <f t="shared" si="6"/>
        <v>5616.897860919019</v>
      </c>
      <c r="J18" s="1">
        <f t="shared" si="7"/>
        <v>5616.897860919019</v>
      </c>
      <c r="K18" s="1">
        <f t="shared" si="8"/>
        <v>898.70365774704305</v>
      </c>
      <c r="L18" s="1">
        <f t="shared" si="9"/>
        <v>898.70365774704305</v>
      </c>
      <c r="M18" s="1">
        <f t="shared" si="10"/>
        <v>9286.268999999993</v>
      </c>
      <c r="N18" s="1">
        <f t="shared" si="11"/>
        <v>9286.268999999993</v>
      </c>
      <c r="P18" s="1"/>
      <c r="Q18" s="29" t="s">
        <v>36</v>
      </c>
      <c r="R18" s="30">
        <f>R5-R17</f>
        <v>0</v>
      </c>
      <c r="S18"/>
    </row>
    <row r="19" spans="1:20" x14ac:dyDescent="0.25">
      <c r="A19">
        <f t="shared" si="0"/>
        <v>9</v>
      </c>
      <c r="B19" s="7">
        <f t="shared" si="1"/>
        <v>276673.53219348175</v>
      </c>
      <c r="C19" s="2">
        <v>9</v>
      </c>
      <c r="D19" s="1">
        <f t="shared" si="12"/>
        <v>276673.53219348175</v>
      </c>
      <c r="E19" s="1">
        <f t="shared" si="2"/>
        <v>276673.53219348175</v>
      </c>
      <c r="F19" s="1">
        <f t="shared" si="3"/>
        <v>2834.6204383494833</v>
      </c>
      <c r="G19" s="1">
        <f t="shared" si="4"/>
        <v>2834.6204383494833</v>
      </c>
      <c r="H19" s="1">
        <f t="shared" si="5"/>
        <v>2834.6204383494833</v>
      </c>
      <c r="I19" s="1">
        <f t="shared" si="6"/>
        <v>5561.7660014228532</v>
      </c>
      <c r="J19" s="1">
        <f t="shared" si="7"/>
        <v>5561.7660014228532</v>
      </c>
      <c r="K19" s="1">
        <f t="shared" si="8"/>
        <v>889.88256022765654</v>
      </c>
      <c r="L19" s="1">
        <f t="shared" si="9"/>
        <v>889.88256022765654</v>
      </c>
      <c r="M19" s="1">
        <f t="shared" si="10"/>
        <v>9286.268999999993</v>
      </c>
      <c r="N19" s="1">
        <f t="shared" si="11"/>
        <v>9286.268999999993</v>
      </c>
      <c r="P19" s="1"/>
      <c r="S19"/>
    </row>
    <row r="20" spans="1:20" x14ac:dyDescent="0.25">
      <c r="A20">
        <f t="shared" si="0"/>
        <v>10</v>
      </c>
      <c r="B20" s="7">
        <f t="shared" si="1"/>
        <v>273773.48262649431</v>
      </c>
      <c r="C20" s="2">
        <v>10</v>
      </c>
      <c r="D20" s="1">
        <f t="shared" si="12"/>
        <v>273773.48262649431</v>
      </c>
      <c r="E20" s="1">
        <f t="shared" si="2"/>
        <v>273773.48262649431</v>
      </c>
      <c r="F20" s="1">
        <f t="shared" si="3"/>
        <v>2900.049566987429</v>
      </c>
      <c r="G20" s="1">
        <f t="shared" si="4"/>
        <v>2900.049566987429</v>
      </c>
      <c r="H20" s="1">
        <f t="shared" si="5"/>
        <v>2900.049566987429</v>
      </c>
      <c r="I20" s="1">
        <f t="shared" si="6"/>
        <v>5505.3615801832448</v>
      </c>
      <c r="J20" s="1">
        <f t="shared" si="7"/>
        <v>5505.3615801832448</v>
      </c>
      <c r="K20" s="1">
        <f t="shared" si="8"/>
        <v>880.8578528293192</v>
      </c>
      <c r="L20" s="1">
        <f t="shared" si="9"/>
        <v>880.8578528293192</v>
      </c>
      <c r="M20" s="1">
        <f t="shared" si="10"/>
        <v>9286.268999999993</v>
      </c>
      <c r="N20" s="1">
        <f t="shared" si="11"/>
        <v>9286.268999999993</v>
      </c>
      <c r="O20" s="34"/>
      <c r="P20" s="1"/>
      <c r="S20" s="1"/>
      <c r="T20" s="1"/>
    </row>
    <row r="21" spans="1:20" x14ac:dyDescent="0.25">
      <c r="A21">
        <f t="shared" si="0"/>
        <v>11</v>
      </c>
      <c r="B21" s="7">
        <f t="shared" si="1"/>
        <v>270806.49368603458</v>
      </c>
      <c r="C21" s="2">
        <v>11</v>
      </c>
      <c r="D21" s="1">
        <f t="shared" si="12"/>
        <v>270806.49368603458</v>
      </c>
      <c r="E21" s="1">
        <f t="shared" si="2"/>
        <v>270806.49368603458</v>
      </c>
      <c r="F21" s="1">
        <f t="shared" si="3"/>
        <v>2966.9889404597106</v>
      </c>
      <c r="G21" s="1">
        <f t="shared" si="4"/>
        <v>2966.9889404597106</v>
      </c>
      <c r="H21" s="1">
        <f t="shared" si="5"/>
        <v>2966.9889404597106</v>
      </c>
      <c r="I21" s="1">
        <f t="shared" si="6"/>
        <v>5447.6552237416226</v>
      </c>
      <c r="J21" s="1">
        <f t="shared" si="7"/>
        <v>5447.6552237416226</v>
      </c>
      <c r="K21" s="1">
        <f t="shared" si="8"/>
        <v>871.62483579865966</v>
      </c>
      <c r="L21" s="1">
        <f t="shared" si="9"/>
        <v>871.62483579865966</v>
      </c>
      <c r="M21" s="1">
        <f t="shared" si="10"/>
        <v>9286.268999999993</v>
      </c>
      <c r="N21" s="1">
        <f t="shared" si="11"/>
        <v>9286.268999999993</v>
      </c>
      <c r="P21" s="1"/>
      <c r="S21" s="1"/>
      <c r="T21" s="1"/>
    </row>
    <row r="22" spans="1:20" x14ac:dyDescent="0.25">
      <c r="A22">
        <f t="shared" si="0"/>
        <v>12</v>
      </c>
      <c r="B22" s="7">
        <f t="shared" si="1"/>
        <v>267771.02026757336</v>
      </c>
      <c r="C22" s="2">
        <v>12</v>
      </c>
      <c r="D22" s="1">
        <f t="shared" si="12"/>
        <v>267771.02026757336</v>
      </c>
      <c r="E22" s="1">
        <f t="shared" si="2"/>
        <v>267771.02026757336</v>
      </c>
      <c r="F22" s="1">
        <f t="shared" si="3"/>
        <v>3035.4734184611948</v>
      </c>
      <c r="G22" s="1">
        <f t="shared" si="4"/>
        <v>3035.4734184611948</v>
      </c>
      <c r="H22" s="1">
        <f t="shared" si="5"/>
        <v>3035.4734184611948</v>
      </c>
      <c r="I22" s="1">
        <f t="shared" si="6"/>
        <v>5388.6168806368951</v>
      </c>
      <c r="J22" s="1">
        <f t="shared" si="7"/>
        <v>5388.6168806368951</v>
      </c>
      <c r="K22" s="1">
        <f t="shared" si="8"/>
        <v>862.1787009019032</v>
      </c>
      <c r="L22" s="1">
        <f t="shared" si="9"/>
        <v>862.1787009019032</v>
      </c>
      <c r="M22" s="1">
        <f t="shared" si="10"/>
        <v>9286.268999999993</v>
      </c>
      <c r="N22" s="1">
        <f t="shared" si="11"/>
        <v>9286.268999999993</v>
      </c>
      <c r="O22" s="34"/>
      <c r="P22" s="1"/>
      <c r="S22" s="1"/>
      <c r="T22" s="1"/>
    </row>
    <row r="23" spans="1:20" x14ac:dyDescent="0.25">
      <c r="A23">
        <f t="shared" si="0"/>
        <v>13</v>
      </c>
      <c r="B23" s="7">
        <f t="shared" si="1"/>
        <v>264665.48160224996</v>
      </c>
      <c r="C23" s="2">
        <v>13</v>
      </c>
      <c r="D23" s="1">
        <f t="shared" si="12"/>
        <v>264665.48160224996</v>
      </c>
      <c r="E23" s="1">
        <f t="shared" si="2"/>
        <v>264665.48160224996</v>
      </c>
      <c r="F23" s="1">
        <f t="shared" si="3"/>
        <v>3105.5386653233832</v>
      </c>
      <c r="G23" s="1">
        <f t="shared" si="4"/>
        <v>3105.5386653233832</v>
      </c>
      <c r="H23" s="1">
        <f t="shared" si="5"/>
        <v>3105.5386653233832</v>
      </c>
      <c r="I23" s="1">
        <f t="shared" si="6"/>
        <v>5328.2158057556981</v>
      </c>
      <c r="J23" s="1">
        <f t="shared" si="7"/>
        <v>5328.2158057556981</v>
      </c>
      <c r="K23" s="1">
        <f t="shared" si="8"/>
        <v>852.51452892091174</v>
      </c>
      <c r="L23" s="1">
        <f t="shared" si="9"/>
        <v>852.51452892091174</v>
      </c>
      <c r="M23" s="1">
        <f t="shared" si="10"/>
        <v>9286.268999999993</v>
      </c>
      <c r="N23" s="1">
        <f t="shared" si="11"/>
        <v>9286.268999999993</v>
      </c>
      <c r="P23" s="1"/>
      <c r="S23"/>
    </row>
    <row r="24" spans="1:20" x14ac:dyDescent="0.25">
      <c r="A24">
        <f t="shared" si="0"/>
        <v>14</v>
      </c>
      <c r="B24" s="7">
        <f t="shared" si="1"/>
        <v>261488.2604336628</v>
      </c>
      <c r="C24" s="2">
        <v>14</v>
      </c>
      <c r="D24" s="1">
        <f t="shared" si="12"/>
        <v>261488.2604336628</v>
      </c>
      <c r="E24" s="1">
        <f t="shared" si="2"/>
        <v>261488.2604336628</v>
      </c>
      <c r="F24" s="1">
        <f t="shared" si="3"/>
        <v>3177.2211685871607</v>
      </c>
      <c r="G24" s="1">
        <f t="shared" si="4"/>
        <v>3177.2211685871607</v>
      </c>
      <c r="H24" s="1">
        <f t="shared" si="5"/>
        <v>3177.2211685871607</v>
      </c>
      <c r="I24" s="1">
        <f t="shared" si="6"/>
        <v>5266.4205443214069</v>
      </c>
      <c r="J24" s="1">
        <f t="shared" si="7"/>
        <v>5266.4205443214069</v>
      </c>
      <c r="K24" s="1">
        <f t="shared" si="8"/>
        <v>842.62728709142516</v>
      </c>
      <c r="L24" s="1">
        <f t="shared" si="9"/>
        <v>842.62728709142516</v>
      </c>
      <c r="M24" s="1">
        <f t="shared" si="10"/>
        <v>9286.268999999993</v>
      </c>
      <c r="N24" s="1">
        <f t="shared" si="11"/>
        <v>9286.268999999993</v>
      </c>
      <c r="P24" s="1"/>
      <c r="S24"/>
    </row>
    <row r="25" spans="1:20" x14ac:dyDescent="0.25">
      <c r="A25">
        <f t="shared" si="0"/>
        <v>15</v>
      </c>
      <c r="B25" s="7">
        <f t="shared" si="1"/>
        <v>258237.70217565857</v>
      </c>
      <c r="C25" s="2">
        <v>15</v>
      </c>
      <c r="D25" s="1">
        <f t="shared" si="12"/>
        <v>258237.70217565857</v>
      </c>
      <c r="E25" s="1">
        <f t="shared" si="2"/>
        <v>258237.70217565857</v>
      </c>
      <c r="F25" s="1">
        <f t="shared" si="3"/>
        <v>3250.5582580042319</v>
      </c>
      <c r="G25" s="1">
        <f t="shared" si="4"/>
        <v>3250.5582580042319</v>
      </c>
      <c r="H25" s="1">
        <f t="shared" si="5"/>
        <v>3250.5582580042319</v>
      </c>
      <c r="I25" s="1">
        <f t="shared" si="6"/>
        <v>5203.1989155135871</v>
      </c>
      <c r="J25" s="1">
        <f t="shared" si="7"/>
        <v>5203.1989155135871</v>
      </c>
      <c r="K25" s="1">
        <f t="shared" si="8"/>
        <v>832.511826482174</v>
      </c>
      <c r="L25" s="1">
        <f t="shared" si="9"/>
        <v>832.511826482174</v>
      </c>
      <c r="M25" s="1">
        <f t="shared" si="10"/>
        <v>9286.268999999993</v>
      </c>
      <c r="N25" s="1">
        <f t="shared" si="11"/>
        <v>9286.268999999993</v>
      </c>
      <c r="P25" s="1"/>
      <c r="S25"/>
    </row>
    <row r="26" spans="1:20" x14ac:dyDescent="0.25">
      <c r="A26">
        <f t="shared" si="0"/>
        <v>16</v>
      </c>
      <c r="B26" s="7">
        <f t="shared" si="1"/>
        <v>254912.11405068141</v>
      </c>
      <c r="C26" s="2">
        <v>16</v>
      </c>
      <c r="D26" s="1">
        <f t="shared" si="12"/>
        <v>254912.11405068141</v>
      </c>
      <c r="E26" s="1">
        <f t="shared" si="2"/>
        <v>254912.11405068141</v>
      </c>
      <c r="F26" s="1">
        <f t="shared" si="3"/>
        <v>3325.5881249771569</v>
      </c>
      <c r="G26" s="1">
        <f t="shared" si="4"/>
        <v>3325.5881249771569</v>
      </c>
      <c r="H26" s="1">
        <f t="shared" si="5"/>
        <v>3325.5881249771569</v>
      </c>
      <c r="I26" s="1">
        <f t="shared" si="6"/>
        <v>5138.5179957093414</v>
      </c>
      <c r="J26" s="1">
        <f t="shared" si="7"/>
        <v>5138.5179957093414</v>
      </c>
      <c r="K26" s="1">
        <f t="shared" si="8"/>
        <v>822.16287931349461</v>
      </c>
      <c r="L26" s="1">
        <f t="shared" si="9"/>
        <v>822.16287931349461</v>
      </c>
      <c r="M26" s="1">
        <f t="shared" si="10"/>
        <v>9286.268999999993</v>
      </c>
      <c r="N26" s="1">
        <f t="shared" si="11"/>
        <v>9286.268999999993</v>
      </c>
      <c r="P26" s="1"/>
      <c r="S26"/>
    </row>
    <row r="27" spans="1:20" x14ac:dyDescent="0.25">
      <c r="A27">
        <f t="shared" si="0"/>
        <v>17</v>
      </c>
      <c r="B27" s="7">
        <f t="shared" si="1"/>
        <v>251509.7642082333</v>
      </c>
      <c r="C27" s="2">
        <v>17</v>
      </c>
      <c r="D27" s="1">
        <f t="shared" si="12"/>
        <v>251509.7642082333</v>
      </c>
      <c r="E27" s="1">
        <f t="shared" si="2"/>
        <v>251509.7642082333</v>
      </c>
      <c r="F27" s="1">
        <f t="shared" si="3"/>
        <v>3402.3498424481031</v>
      </c>
      <c r="G27" s="1">
        <f t="shared" si="4"/>
        <v>3402.3498424481031</v>
      </c>
      <c r="H27" s="1">
        <f t="shared" si="5"/>
        <v>3402.3498424481031</v>
      </c>
      <c r="I27" s="1">
        <f t="shared" si="6"/>
        <v>5072.344101337836</v>
      </c>
      <c r="J27" s="1">
        <f t="shared" si="7"/>
        <v>5072.344101337836</v>
      </c>
      <c r="K27" s="1">
        <f t="shared" si="8"/>
        <v>811.5750562140538</v>
      </c>
      <c r="L27" s="1">
        <f t="shared" si="9"/>
        <v>811.5750562140538</v>
      </c>
      <c r="M27" s="1">
        <f t="shared" si="10"/>
        <v>9286.268999999993</v>
      </c>
      <c r="N27" s="1">
        <f t="shared" si="11"/>
        <v>9286.268999999993</v>
      </c>
      <c r="P27" s="1"/>
      <c r="S27"/>
    </row>
    <row r="28" spans="1:20" x14ac:dyDescent="0.25">
      <c r="A28">
        <f t="shared" si="0"/>
        <v>18</v>
      </c>
      <c r="B28" s="7">
        <f t="shared" si="1"/>
        <v>248028.88082298663</v>
      </c>
      <c r="C28" s="2">
        <v>18</v>
      </c>
      <c r="D28" s="1">
        <f t="shared" si="12"/>
        <v>248028.88082298663</v>
      </c>
      <c r="E28" s="1">
        <f t="shared" si="2"/>
        <v>248028.88082298663</v>
      </c>
      <c r="F28" s="1">
        <f t="shared" si="3"/>
        <v>3480.8833852466769</v>
      </c>
      <c r="G28" s="1">
        <f t="shared" si="4"/>
        <v>3480.8833852466769</v>
      </c>
      <c r="H28" s="1">
        <f t="shared" si="5"/>
        <v>3480.8833852466769</v>
      </c>
      <c r="I28" s="1">
        <f t="shared" si="6"/>
        <v>5004.6427713390658</v>
      </c>
      <c r="J28" s="1">
        <f t="shared" si="7"/>
        <v>5004.6427713390658</v>
      </c>
      <c r="K28" s="1">
        <f t="shared" si="8"/>
        <v>800.7428434142505</v>
      </c>
      <c r="L28" s="1">
        <f t="shared" si="9"/>
        <v>800.7428434142505</v>
      </c>
      <c r="M28" s="1">
        <f t="shared" si="10"/>
        <v>9286.268999999993</v>
      </c>
      <c r="N28" s="1">
        <f t="shared" si="11"/>
        <v>9286.268999999993</v>
      </c>
      <c r="O28" s="34"/>
      <c r="P28" s="1"/>
      <c r="S28"/>
    </row>
    <row r="29" spans="1:20" x14ac:dyDescent="0.25">
      <c r="A29">
        <f t="shared" si="0"/>
        <v>19</v>
      </c>
      <c r="B29" s="7">
        <f t="shared" si="1"/>
        <v>244467.6511720792</v>
      </c>
      <c r="C29" s="2">
        <v>19</v>
      </c>
      <c r="D29" s="1">
        <f t="shared" si="12"/>
        <v>244467.6511720792</v>
      </c>
      <c r="E29" s="1">
        <f t="shared" si="2"/>
        <v>244467.6511720792</v>
      </c>
      <c r="F29" s="1">
        <f t="shared" si="3"/>
        <v>3561.2296509074167</v>
      </c>
      <c r="G29" s="1">
        <f t="shared" si="4"/>
        <v>3561.2296509074167</v>
      </c>
      <c r="H29" s="1">
        <f t="shared" si="5"/>
        <v>3561.2296509074167</v>
      </c>
      <c r="I29" s="1">
        <f t="shared" si="6"/>
        <v>4935.378749217738</v>
      </c>
      <c r="J29" s="1">
        <f t="shared" si="7"/>
        <v>4935.378749217738</v>
      </c>
      <c r="K29" s="1">
        <f t="shared" si="8"/>
        <v>789.66059987483811</v>
      </c>
      <c r="L29" s="1">
        <f t="shared" si="9"/>
        <v>789.66059987483811</v>
      </c>
      <c r="M29" s="1">
        <f t="shared" si="10"/>
        <v>9286.268999999993</v>
      </c>
      <c r="N29" s="1">
        <f t="shared" si="11"/>
        <v>9286.268999999993</v>
      </c>
      <c r="P29" s="1"/>
      <c r="S29"/>
    </row>
    <row r="30" spans="1:20" x14ac:dyDescent="0.25">
      <c r="A30">
        <f t="shared" si="0"/>
        <v>20</v>
      </c>
      <c r="B30" s="7">
        <f t="shared" si="1"/>
        <v>240824.2206911114</v>
      </c>
      <c r="C30" s="2">
        <v>20</v>
      </c>
      <c r="D30" s="1">
        <f t="shared" si="12"/>
        <v>240824.2206911114</v>
      </c>
      <c r="E30" s="1">
        <f t="shared" si="2"/>
        <v>240824.2206911114</v>
      </c>
      <c r="F30" s="1">
        <f t="shared" si="3"/>
        <v>3643.4304809678124</v>
      </c>
      <c r="G30" s="1">
        <f t="shared" si="4"/>
        <v>3643.4304809678124</v>
      </c>
      <c r="H30" s="1">
        <f t="shared" si="5"/>
        <v>3643.4304809678124</v>
      </c>
      <c r="I30" s="1">
        <f t="shared" si="6"/>
        <v>4864.5159646829143</v>
      </c>
      <c r="J30" s="1">
        <f t="shared" si="7"/>
        <v>4864.5159646829143</v>
      </c>
      <c r="K30" s="1">
        <f t="shared" si="8"/>
        <v>778.32255434926628</v>
      </c>
      <c r="L30" s="1">
        <f t="shared" si="9"/>
        <v>778.32255434926628</v>
      </c>
      <c r="M30" s="1">
        <f t="shared" si="10"/>
        <v>9286.268999999993</v>
      </c>
      <c r="N30" s="1">
        <f t="shared" si="11"/>
        <v>9286.268999999993</v>
      </c>
      <c r="P30" s="1"/>
      <c r="S30"/>
    </row>
    <row r="31" spans="1:20" x14ac:dyDescent="0.25">
      <c r="A31">
        <f t="shared" si="0"/>
        <v>21</v>
      </c>
      <c r="B31" s="7">
        <f t="shared" si="1"/>
        <v>237096.69200835348</v>
      </c>
      <c r="C31" s="2">
        <v>21</v>
      </c>
      <c r="D31" s="1">
        <f t="shared" si="12"/>
        <v>237096.69200835348</v>
      </c>
      <c r="E31" s="1">
        <f t="shared" si="2"/>
        <v>237096.69200835348</v>
      </c>
      <c r="F31" s="1">
        <f t="shared" si="3"/>
        <v>3727.5286827579112</v>
      </c>
      <c r="G31" s="1">
        <f t="shared" si="4"/>
        <v>3727.5286827579112</v>
      </c>
      <c r="H31" s="1">
        <f t="shared" si="5"/>
        <v>3727.5286827579112</v>
      </c>
      <c r="I31" s="1">
        <f t="shared" si="6"/>
        <v>4792.0175148638637</v>
      </c>
      <c r="J31" s="1">
        <f t="shared" si="7"/>
        <v>4792.0175148638637</v>
      </c>
      <c r="K31" s="1">
        <f t="shared" si="8"/>
        <v>766.72280237821815</v>
      </c>
      <c r="L31" s="1">
        <f t="shared" si="9"/>
        <v>766.72280237821815</v>
      </c>
      <c r="M31" s="1">
        <f t="shared" si="10"/>
        <v>9286.268999999993</v>
      </c>
      <c r="N31" s="1">
        <f t="shared" si="11"/>
        <v>9286.268999999993</v>
      </c>
      <c r="P31" s="1"/>
      <c r="S31"/>
    </row>
    <row r="32" spans="1:20" x14ac:dyDescent="0.25">
      <c r="A32">
        <f t="shared" si="0"/>
        <v>22</v>
      </c>
      <c r="B32" s="7">
        <f t="shared" si="1"/>
        <v>233283.12395666059</v>
      </c>
      <c r="C32" s="2">
        <v>22</v>
      </c>
      <c r="D32" s="1">
        <f t="shared" si="12"/>
        <v>233283.12395666059</v>
      </c>
      <c r="E32" s="1">
        <f t="shared" si="2"/>
        <v>233283.12395666059</v>
      </c>
      <c r="F32" s="1">
        <f t="shared" si="3"/>
        <v>3813.568051692896</v>
      </c>
      <c r="G32" s="1">
        <f t="shared" si="4"/>
        <v>3813.568051692896</v>
      </c>
      <c r="H32" s="1">
        <f t="shared" si="5"/>
        <v>3813.568051692896</v>
      </c>
      <c r="I32" s="1">
        <f t="shared" si="6"/>
        <v>4717.845645092325</v>
      </c>
      <c r="J32" s="1">
        <f t="shared" si="7"/>
        <v>4717.845645092325</v>
      </c>
      <c r="K32" s="1">
        <f t="shared" si="8"/>
        <v>754.85530321477199</v>
      </c>
      <c r="L32" s="1">
        <f t="shared" si="9"/>
        <v>754.85530321477199</v>
      </c>
      <c r="M32" s="1">
        <f t="shared" si="10"/>
        <v>9286.268999999993</v>
      </c>
      <c r="N32" s="1">
        <f t="shared" si="11"/>
        <v>9286.268999999993</v>
      </c>
      <c r="P32" s="1"/>
      <c r="S32"/>
    </row>
    <row r="33" spans="1:19" x14ac:dyDescent="0.25">
      <c r="A33">
        <f t="shared" si="0"/>
        <v>23</v>
      </c>
      <c r="B33" s="7">
        <f t="shared" si="1"/>
        <v>229381.53056258039</v>
      </c>
      <c r="C33" s="2">
        <v>23</v>
      </c>
      <c r="D33" s="1">
        <f t="shared" si="12"/>
        <v>229381.53056258039</v>
      </c>
      <c r="E33" s="1">
        <f t="shared" si="2"/>
        <v>229381.53056258039</v>
      </c>
      <c r="F33" s="1">
        <f t="shared" si="3"/>
        <v>3901.5933940802038</v>
      </c>
      <c r="G33" s="1">
        <f t="shared" si="4"/>
        <v>3901.5933940802038</v>
      </c>
      <c r="H33" s="1">
        <f t="shared" si="5"/>
        <v>3901.5933940802038</v>
      </c>
      <c r="I33" s="1">
        <f t="shared" si="6"/>
        <v>4641.9617292411976</v>
      </c>
      <c r="J33" s="1">
        <f t="shared" si="7"/>
        <v>4641.9617292411976</v>
      </c>
      <c r="K33" s="1">
        <f t="shared" si="8"/>
        <v>742.71387667859165</v>
      </c>
      <c r="L33" s="1">
        <f t="shared" si="9"/>
        <v>742.71387667859165</v>
      </c>
      <c r="M33" s="1">
        <f t="shared" si="10"/>
        <v>9286.268999999993</v>
      </c>
      <c r="N33" s="1">
        <f t="shared" si="11"/>
        <v>9286.268999999993</v>
      </c>
      <c r="P33" s="1"/>
      <c r="S33"/>
    </row>
    <row r="34" spans="1:19" x14ac:dyDescent="0.25">
      <c r="A34">
        <f t="shared" si="0"/>
        <v>24</v>
      </c>
      <c r="B34" s="7">
        <f t="shared" si="1"/>
        <v>225389.88001212731</v>
      </c>
      <c r="C34" s="2">
        <v>24</v>
      </c>
      <c r="D34" s="1">
        <f t="shared" si="12"/>
        <v>225389.88001212731</v>
      </c>
      <c r="E34" s="1">
        <f t="shared" si="2"/>
        <v>225389.88001212731</v>
      </c>
      <c r="F34" s="1">
        <f t="shared" si="3"/>
        <v>3991.6505504530937</v>
      </c>
      <c r="G34" s="1">
        <f t="shared" si="4"/>
        <v>3991.6505504530937</v>
      </c>
      <c r="H34" s="1">
        <f t="shared" si="5"/>
        <v>3991.6505504530937</v>
      </c>
      <c r="I34" s="1">
        <f t="shared" si="6"/>
        <v>4564.3262496093957</v>
      </c>
      <c r="J34" s="1">
        <f t="shared" si="7"/>
        <v>4564.3262496093957</v>
      </c>
      <c r="K34" s="1">
        <f t="shared" si="8"/>
        <v>730.29219993750337</v>
      </c>
      <c r="L34" s="1">
        <f t="shared" si="9"/>
        <v>730.29219993750337</v>
      </c>
      <c r="M34" s="1">
        <f t="shared" si="10"/>
        <v>9286.268999999993</v>
      </c>
      <c r="N34" s="1">
        <f t="shared" si="11"/>
        <v>9286.268999999993</v>
      </c>
      <c r="O34" s="34"/>
      <c r="P34" s="1"/>
      <c r="S34"/>
    </row>
    <row r="35" spans="1:19" x14ac:dyDescent="0.25">
      <c r="A35">
        <f t="shared" si="0"/>
        <v>25</v>
      </c>
      <c r="B35" s="7">
        <f t="shared" si="1"/>
        <v>221306.09359268451</v>
      </c>
      <c r="C35" s="2">
        <v>25</v>
      </c>
      <c r="D35" s="1">
        <f t="shared" si="12"/>
        <v>221306.09359268451</v>
      </c>
      <c r="E35" s="1">
        <f t="shared" si="2"/>
        <v>221306.09359268451</v>
      </c>
      <c r="F35" s="1">
        <f t="shared" si="3"/>
        <v>4083.7864194428034</v>
      </c>
      <c r="G35" s="1">
        <f t="shared" si="4"/>
        <v>4083.7864194428034</v>
      </c>
      <c r="H35" s="1">
        <f t="shared" si="5"/>
        <v>4083.7864194428034</v>
      </c>
      <c r="I35" s="1">
        <f t="shared" si="6"/>
        <v>4484.8987763424047</v>
      </c>
      <c r="J35" s="1">
        <f t="shared" si="7"/>
        <v>4484.8987763424047</v>
      </c>
      <c r="K35" s="1">
        <f t="shared" si="8"/>
        <v>717.58380421478478</v>
      </c>
      <c r="L35" s="1">
        <f t="shared" si="9"/>
        <v>717.58380421478478</v>
      </c>
      <c r="M35" s="1">
        <f t="shared" si="10"/>
        <v>9286.268999999993</v>
      </c>
      <c r="N35" s="1">
        <f t="shared" si="11"/>
        <v>9286.268999999993</v>
      </c>
      <c r="P35" s="1"/>
      <c r="S35"/>
    </row>
    <row r="36" spans="1:19" x14ac:dyDescent="0.25">
      <c r="A36">
        <f t="shared" si="0"/>
        <v>26</v>
      </c>
      <c r="B36" s="7">
        <f t="shared" si="1"/>
        <v>217128.04461048279</v>
      </c>
      <c r="C36" s="2">
        <v>26</v>
      </c>
      <c r="D36" s="1">
        <f t="shared" si="12"/>
        <v>217128.04461048279</v>
      </c>
      <c r="E36" s="1">
        <f t="shared" si="2"/>
        <v>217128.04461048279</v>
      </c>
      <c r="F36" s="1">
        <f t="shared" si="3"/>
        <v>4178.0489822017171</v>
      </c>
      <c r="G36" s="1">
        <f t="shared" si="4"/>
        <v>4178.0489822017171</v>
      </c>
      <c r="H36" s="1">
        <f t="shared" si="5"/>
        <v>4178.0489822017171</v>
      </c>
      <c r="I36" s="1">
        <f t="shared" si="6"/>
        <v>4403.6379463778239</v>
      </c>
      <c r="J36" s="1">
        <f t="shared" si="7"/>
        <v>4403.6379463778239</v>
      </c>
      <c r="K36" s="1">
        <f t="shared" si="8"/>
        <v>704.58207142045183</v>
      </c>
      <c r="L36" s="1">
        <f t="shared" si="9"/>
        <v>704.58207142045183</v>
      </c>
      <c r="M36" s="1">
        <f t="shared" si="10"/>
        <v>9286.268999999993</v>
      </c>
      <c r="N36" s="1">
        <f t="shared" si="11"/>
        <v>9286.268999999993</v>
      </c>
      <c r="P36" s="1"/>
      <c r="S36"/>
    </row>
    <row r="37" spans="1:19" x14ac:dyDescent="0.25">
      <c r="A37">
        <f t="shared" si="0"/>
        <v>27</v>
      </c>
      <c r="B37" s="7">
        <f t="shared" si="1"/>
        <v>212853.55728309249</v>
      </c>
      <c r="C37" s="2">
        <v>27</v>
      </c>
      <c r="D37" s="1">
        <f t="shared" si="12"/>
        <v>212853.55728309249</v>
      </c>
      <c r="E37" s="1">
        <f t="shared" si="2"/>
        <v>212853.55728309249</v>
      </c>
      <c r="F37" s="1">
        <f t="shared" si="3"/>
        <v>4274.487327390284</v>
      </c>
      <c r="G37" s="1">
        <f t="shared" si="4"/>
        <v>4274.487327390284</v>
      </c>
      <c r="H37" s="1">
        <f t="shared" si="5"/>
        <v>4274.487327390284</v>
      </c>
      <c r="I37" s="1">
        <f t="shared" si="6"/>
        <v>4320.5014419049212</v>
      </c>
      <c r="J37" s="1">
        <f t="shared" si="7"/>
        <v>4320.5014419049212</v>
      </c>
      <c r="K37" s="1">
        <f t="shared" si="8"/>
        <v>691.28023070478741</v>
      </c>
      <c r="L37" s="1">
        <f t="shared" si="9"/>
        <v>691.28023070478741</v>
      </c>
      <c r="M37" s="1">
        <f t="shared" si="10"/>
        <v>9286.268999999993</v>
      </c>
      <c r="N37" s="1">
        <f t="shared" si="11"/>
        <v>9286.268999999993</v>
      </c>
      <c r="P37" s="1"/>
      <c r="S37"/>
    </row>
    <row r="38" spans="1:19" x14ac:dyDescent="0.25">
      <c r="A38">
        <f t="shared" si="0"/>
        <v>28</v>
      </c>
      <c r="B38" s="7">
        <f t="shared" si="1"/>
        <v>208480.40560635182</v>
      </c>
      <c r="C38" s="2">
        <v>28</v>
      </c>
      <c r="D38" s="1">
        <f t="shared" si="12"/>
        <v>208480.40560635182</v>
      </c>
      <c r="E38" s="1">
        <f t="shared" si="2"/>
        <v>208480.40560635182</v>
      </c>
      <c r="F38" s="1">
        <f t="shared" si="3"/>
        <v>4373.1516767406811</v>
      </c>
      <c r="G38" s="1">
        <f t="shared" si="4"/>
        <v>4373.1516767406811</v>
      </c>
      <c r="H38" s="1">
        <f t="shared" si="5"/>
        <v>4373.1516767406811</v>
      </c>
      <c r="I38" s="1">
        <f t="shared" si="6"/>
        <v>4235.4459683269934</v>
      </c>
      <c r="J38" s="1">
        <f t="shared" si="7"/>
        <v>4235.4459683269934</v>
      </c>
      <c r="K38" s="1">
        <f t="shared" si="8"/>
        <v>677.67135493231899</v>
      </c>
      <c r="L38" s="1">
        <f t="shared" si="9"/>
        <v>677.67135493231899</v>
      </c>
      <c r="M38" s="1">
        <f t="shared" si="10"/>
        <v>9286.268999999993</v>
      </c>
      <c r="N38" s="1">
        <f t="shared" si="11"/>
        <v>9286.268999999993</v>
      </c>
      <c r="P38" s="1"/>
      <c r="S38"/>
    </row>
    <row r="39" spans="1:19" x14ac:dyDescent="0.25">
      <c r="A39">
        <f t="shared" si="0"/>
        <v>29</v>
      </c>
      <c r="B39" s="7">
        <f t="shared" si="1"/>
        <v>204006.31219514128</v>
      </c>
      <c r="C39" s="2">
        <v>29</v>
      </c>
      <c r="D39" s="1">
        <f t="shared" si="12"/>
        <v>204006.31219514128</v>
      </c>
      <c r="E39" s="1">
        <f t="shared" si="2"/>
        <v>204006.31219514128</v>
      </c>
      <c r="F39" s="1">
        <f t="shared" si="3"/>
        <v>4474.0934112105406</v>
      </c>
      <c r="G39" s="1">
        <f t="shared" si="4"/>
        <v>4474.0934112105406</v>
      </c>
      <c r="H39" s="1">
        <f t="shared" si="5"/>
        <v>4474.0934112105406</v>
      </c>
      <c r="I39" s="1">
        <f t="shared" si="6"/>
        <v>4148.4272317150453</v>
      </c>
      <c r="J39" s="1">
        <f t="shared" si="7"/>
        <v>4148.4272317150453</v>
      </c>
      <c r="K39" s="1">
        <f t="shared" si="8"/>
        <v>663.74835707440729</v>
      </c>
      <c r="L39" s="1">
        <f t="shared" si="9"/>
        <v>663.74835707440729</v>
      </c>
      <c r="M39" s="1">
        <f t="shared" si="10"/>
        <v>9286.268999999993</v>
      </c>
      <c r="N39" s="1">
        <f t="shared" si="11"/>
        <v>9286.268999999993</v>
      </c>
      <c r="P39" s="1"/>
      <c r="S39"/>
    </row>
    <row r="40" spans="1:19" x14ac:dyDescent="0.25">
      <c r="A40">
        <f t="shared" si="0"/>
        <v>30</v>
      </c>
      <c r="B40" s="7">
        <f t="shared" si="1"/>
        <v>199428.9470974009</v>
      </c>
      <c r="C40" s="2">
        <v>30</v>
      </c>
      <c r="D40" s="1">
        <f t="shared" si="12"/>
        <v>199428.9470974009</v>
      </c>
      <c r="E40" s="1">
        <f t="shared" si="2"/>
        <v>199428.9470974009</v>
      </c>
      <c r="F40" s="1">
        <f t="shared" si="3"/>
        <v>4577.3650977403722</v>
      </c>
      <c r="G40" s="1">
        <f t="shared" si="4"/>
        <v>4577.3650977403722</v>
      </c>
      <c r="H40" s="1">
        <f t="shared" si="5"/>
        <v>4577.3650977403722</v>
      </c>
      <c r="I40" s="1">
        <f t="shared" si="6"/>
        <v>4059.3999157410531</v>
      </c>
      <c r="J40" s="1">
        <f t="shared" si="7"/>
        <v>4059.3999157410531</v>
      </c>
      <c r="K40" s="1">
        <f t="shared" si="8"/>
        <v>649.50398651856847</v>
      </c>
      <c r="L40" s="1">
        <f t="shared" si="9"/>
        <v>649.50398651856847</v>
      </c>
      <c r="M40" s="1">
        <f t="shared" si="10"/>
        <v>9286.268999999993</v>
      </c>
      <c r="N40" s="1">
        <f t="shared" si="11"/>
        <v>9286.268999999993</v>
      </c>
      <c r="P40" s="1"/>
      <c r="S40"/>
    </row>
    <row r="41" spans="1:19" x14ac:dyDescent="0.25">
      <c r="A41">
        <f t="shared" si="0"/>
        <v>31</v>
      </c>
      <c r="B41" s="7">
        <f t="shared" si="1"/>
        <v>194745.92658077233</v>
      </c>
      <c r="C41" s="2">
        <v>31</v>
      </c>
      <c r="D41" s="1">
        <f t="shared" si="12"/>
        <v>194745.92658077233</v>
      </c>
      <c r="E41" s="1">
        <f t="shared" si="2"/>
        <v>194745.92658077233</v>
      </c>
      <c r="F41" s="1">
        <f t="shared" si="3"/>
        <v>4683.0205166285814</v>
      </c>
      <c r="G41" s="1">
        <f t="shared" si="4"/>
        <v>4683.0205166285814</v>
      </c>
      <c r="H41" s="1">
        <f t="shared" si="5"/>
        <v>4683.0205166285814</v>
      </c>
      <c r="I41" s="1">
        <f t="shared" si="6"/>
        <v>3968.3176580788031</v>
      </c>
      <c r="J41" s="1">
        <f t="shared" si="7"/>
        <v>3968.3176580788031</v>
      </c>
      <c r="K41" s="1">
        <f t="shared" si="8"/>
        <v>634.93082529260846</v>
      </c>
      <c r="L41" s="1">
        <f t="shared" si="9"/>
        <v>634.93082529260846</v>
      </c>
      <c r="M41" s="1">
        <f t="shared" si="10"/>
        <v>9286.268999999993</v>
      </c>
      <c r="N41" s="1">
        <f t="shared" si="11"/>
        <v>9286.268999999993</v>
      </c>
      <c r="P41" s="1"/>
      <c r="S41"/>
    </row>
    <row r="42" spans="1:19" x14ac:dyDescent="0.25">
      <c r="A42">
        <f t="shared" si="0"/>
        <v>32</v>
      </c>
      <c r="B42" s="7">
        <f t="shared" si="1"/>
        <v>189954.81189123393</v>
      </c>
      <c r="C42" s="2">
        <v>32</v>
      </c>
      <c r="D42" s="1">
        <f t="shared" si="12"/>
        <v>189954.81189123393</v>
      </c>
      <c r="E42" s="1">
        <f t="shared" si="2"/>
        <v>189954.81189123393</v>
      </c>
      <c r="F42" s="1">
        <f t="shared" si="3"/>
        <v>4791.1146895383899</v>
      </c>
      <c r="G42" s="1">
        <f t="shared" si="4"/>
        <v>4791.1146895383899</v>
      </c>
      <c r="H42" s="1">
        <f t="shared" si="5"/>
        <v>4791.1146895383899</v>
      </c>
      <c r="I42" s="1">
        <f t="shared" si="6"/>
        <v>3875.1330262600018</v>
      </c>
      <c r="J42" s="1">
        <f t="shared" si="7"/>
        <v>3875.1330262600018</v>
      </c>
      <c r="K42" s="1">
        <f t="shared" si="8"/>
        <v>620.02128420160034</v>
      </c>
      <c r="L42" s="1">
        <f t="shared" si="9"/>
        <v>620.02128420160034</v>
      </c>
      <c r="M42" s="1">
        <f t="shared" si="10"/>
        <v>9286.268999999993</v>
      </c>
      <c r="N42" s="1">
        <f t="shared" si="11"/>
        <v>9286.268999999993</v>
      </c>
      <c r="P42" s="1"/>
      <c r="S42"/>
    </row>
    <row r="43" spans="1:19" x14ac:dyDescent="0.25">
      <c r="A43">
        <f t="shared" si="0"/>
        <v>33</v>
      </c>
      <c r="B43" s="7">
        <f t="shared" si="1"/>
        <v>185053.10798308274</v>
      </c>
      <c r="C43" s="2">
        <v>33</v>
      </c>
      <c r="D43" s="1">
        <f t="shared" si="12"/>
        <v>185053.10798308274</v>
      </c>
      <c r="E43" s="1">
        <f t="shared" si="2"/>
        <v>185053.10798308274</v>
      </c>
      <c r="F43" s="1">
        <f t="shared" si="3"/>
        <v>4901.7039081511957</v>
      </c>
      <c r="G43" s="1">
        <f t="shared" si="4"/>
        <v>4901.7039081511957</v>
      </c>
      <c r="H43" s="1">
        <f t="shared" si="5"/>
        <v>4901.7039081511957</v>
      </c>
      <c r="I43" s="1">
        <f t="shared" si="6"/>
        <v>3779.7974929731004</v>
      </c>
      <c r="J43" s="1">
        <f t="shared" si="7"/>
        <v>3779.7974929731004</v>
      </c>
      <c r="K43" s="1">
        <f t="shared" si="8"/>
        <v>604.76759887569608</v>
      </c>
      <c r="L43" s="1">
        <f t="shared" si="9"/>
        <v>604.76759887569608</v>
      </c>
      <c r="M43" s="1">
        <f t="shared" si="10"/>
        <v>9286.268999999993</v>
      </c>
      <c r="N43" s="1">
        <f t="shared" si="11"/>
        <v>9286.268999999993</v>
      </c>
      <c r="P43" s="1"/>
      <c r="S43"/>
    </row>
    <row r="44" spans="1:19" x14ac:dyDescent="0.25">
      <c r="A44">
        <f t="shared" si="0"/>
        <v>34</v>
      </c>
      <c r="B44" s="7">
        <f t="shared" si="1"/>
        <v>180038.26221960143</v>
      </c>
      <c r="C44" s="2">
        <v>34</v>
      </c>
      <c r="D44" s="1">
        <f t="shared" si="12"/>
        <v>180038.26221960143</v>
      </c>
      <c r="E44" s="1">
        <f t="shared" si="2"/>
        <v>180038.26221960143</v>
      </c>
      <c r="F44" s="1">
        <f t="shared" si="3"/>
        <v>5014.8457634813185</v>
      </c>
      <c r="G44" s="1">
        <f t="shared" si="4"/>
        <v>5014.8457634813185</v>
      </c>
      <c r="H44" s="1">
        <f t="shared" si="5"/>
        <v>5014.8457634813185</v>
      </c>
      <c r="I44" s="1">
        <f t="shared" si="6"/>
        <v>3682.2614107919608</v>
      </c>
      <c r="J44" s="1">
        <f t="shared" si="7"/>
        <v>3682.2614107919608</v>
      </c>
      <c r="K44" s="1">
        <f t="shared" si="8"/>
        <v>589.16182572671369</v>
      </c>
      <c r="L44" s="1">
        <f t="shared" si="9"/>
        <v>589.16182572671369</v>
      </c>
      <c r="M44" s="1">
        <f t="shared" si="10"/>
        <v>9286.268999999993</v>
      </c>
      <c r="N44" s="1">
        <f t="shared" si="11"/>
        <v>9286.268999999993</v>
      </c>
      <c r="P44" s="1"/>
      <c r="S44"/>
    </row>
    <row r="45" spans="1:19" x14ac:dyDescent="0.25">
      <c r="A45">
        <f t="shared" si="0"/>
        <v>35</v>
      </c>
      <c r="B45" s="7">
        <f t="shared" si="1"/>
        <v>174907.66304373404</v>
      </c>
      <c r="C45" s="2">
        <v>35</v>
      </c>
      <c r="D45" s="1">
        <f t="shared" si="12"/>
        <v>174907.66304373404</v>
      </c>
      <c r="E45" s="1">
        <f t="shared" si="2"/>
        <v>174907.66304373404</v>
      </c>
      <c r="F45" s="1">
        <f t="shared" si="3"/>
        <v>5130.5991758673972</v>
      </c>
      <c r="G45" s="1">
        <f t="shared" si="4"/>
        <v>5130.5991758673972</v>
      </c>
      <c r="H45" s="1">
        <f t="shared" si="5"/>
        <v>5130.5991758673972</v>
      </c>
      <c r="I45" s="1">
        <f t="shared" si="6"/>
        <v>3582.4739863212035</v>
      </c>
      <c r="J45" s="1">
        <f t="shared" si="7"/>
        <v>3582.4739863212035</v>
      </c>
      <c r="K45" s="1">
        <f t="shared" si="8"/>
        <v>573.19583781139261</v>
      </c>
      <c r="L45" s="1">
        <f t="shared" si="9"/>
        <v>573.19583781139261</v>
      </c>
      <c r="M45" s="1">
        <f t="shared" si="10"/>
        <v>9286.268999999993</v>
      </c>
      <c r="N45" s="1">
        <f t="shared" si="11"/>
        <v>9286.268999999993</v>
      </c>
      <c r="P45" s="1"/>
      <c r="S45"/>
    </row>
    <row r="46" spans="1:19" x14ac:dyDescent="0.25">
      <c r="A46">
        <f t="shared" si="0"/>
        <v>36</v>
      </c>
      <c r="B46" s="7">
        <f t="shared" si="1"/>
        <v>169658.638618078</v>
      </c>
      <c r="C46" s="2">
        <v>36</v>
      </c>
      <c r="D46" s="1">
        <f t="shared" si="12"/>
        <v>169658.638618078</v>
      </c>
      <c r="E46" s="1">
        <f t="shared" si="2"/>
        <v>169658.638618078</v>
      </c>
      <c r="F46" s="1">
        <f t="shared" si="3"/>
        <v>5249.0244256560527</v>
      </c>
      <c r="G46" s="1">
        <f t="shared" si="4"/>
        <v>5249.0244256560527</v>
      </c>
      <c r="H46" s="1">
        <f t="shared" si="5"/>
        <v>5249.0244256560527</v>
      </c>
      <c r="I46" s="1">
        <f t="shared" si="6"/>
        <v>3480.3832537447765</v>
      </c>
      <c r="J46" s="1">
        <f t="shared" si="7"/>
        <v>3480.3832537447765</v>
      </c>
      <c r="K46" s="1">
        <f>IFERROR(IF(L46&gt;=0,I46*16%,""),"")</f>
        <v>556.86132059916429</v>
      </c>
      <c r="L46" s="1">
        <f t="shared" si="9"/>
        <v>556.86132059916429</v>
      </c>
      <c r="M46" s="1">
        <f t="shared" si="10"/>
        <v>9286.268999999993</v>
      </c>
      <c r="N46" s="1">
        <f t="shared" si="11"/>
        <v>9286.268999999993</v>
      </c>
      <c r="P46" s="1"/>
      <c r="S46"/>
    </row>
    <row r="47" spans="1:19" x14ac:dyDescent="0.25">
      <c r="A47">
        <f t="shared" si="0"/>
        <v>37</v>
      </c>
      <c r="B47" s="7">
        <f t="shared" si="1"/>
        <v>164288.4554334842</v>
      </c>
      <c r="C47" s="2">
        <v>37</v>
      </c>
      <c r="D47" s="1">
        <f t="shared" si="12"/>
        <v>164288.4554334842</v>
      </c>
      <c r="E47" s="1">
        <f t="shared" si="2"/>
        <v>164288.4554334842</v>
      </c>
      <c r="F47" s="1">
        <f t="shared" si="3"/>
        <v>5370.1831845937886</v>
      </c>
      <c r="G47" s="1">
        <f t="shared" si="4"/>
        <v>5370.1831845937886</v>
      </c>
      <c r="H47" s="1">
        <f t="shared" si="5"/>
        <v>5370.1831845937886</v>
      </c>
      <c r="I47" s="1">
        <f t="shared" si="6"/>
        <v>3375.9360477639689</v>
      </c>
      <c r="J47" s="1">
        <f t="shared" si="7"/>
        <v>3375.9360477639689</v>
      </c>
      <c r="K47" s="1">
        <f t="shared" si="8"/>
        <v>540.14976764223502</v>
      </c>
      <c r="L47" s="1">
        <f t="shared" si="9"/>
        <v>540.14976764223502</v>
      </c>
      <c r="M47" s="1">
        <f t="shared" si="10"/>
        <v>9286.268999999993</v>
      </c>
      <c r="N47" s="1">
        <f t="shared" si="11"/>
        <v>9286.268999999993</v>
      </c>
      <c r="S47"/>
    </row>
    <row r="48" spans="1:19" x14ac:dyDescent="0.25">
      <c r="A48">
        <f t="shared" si="0"/>
        <v>38</v>
      </c>
      <c r="B48" s="7">
        <f t="shared" si="1"/>
        <v>158794.3168855407</v>
      </c>
      <c r="C48" s="2">
        <v>38</v>
      </c>
      <c r="D48" s="1">
        <f t="shared" si="12"/>
        <v>158794.3168855407</v>
      </c>
      <c r="E48" s="1">
        <f t="shared" si="2"/>
        <v>158794.3168855407</v>
      </c>
      <c r="F48" s="1">
        <f t="shared" si="3"/>
        <v>5494.1385479434975</v>
      </c>
      <c r="G48" s="1">
        <f t="shared" si="4"/>
        <v>5494.1385479434975</v>
      </c>
      <c r="H48" s="1">
        <f t="shared" si="5"/>
        <v>5494.1385479434975</v>
      </c>
      <c r="I48" s="1">
        <f t="shared" si="6"/>
        <v>3269.0779759107722</v>
      </c>
      <c r="J48" s="1">
        <f t="shared" si="7"/>
        <v>3269.0779759107722</v>
      </c>
      <c r="K48" s="1">
        <f t="shared" si="8"/>
        <v>523.05247614572352</v>
      </c>
      <c r="L48" s="1">
        <f t="shared" si="9"/>
        <v>523.05247614572352</v>
      </c>
      <c r="M48" s="1">
        <f t="shared" si="10"/>
        <v>9286.268999999993</v>
      </c>
      <c r="N48" s="1">
        <f t="shared" si="11"/>
        <v>9286.268999999993</v>
      </c>
      <c r="S48"/>
    </row>
    <row r="49" spans="1:19" x14ac:dyDescent="0.25">
      <c r="A49">
        <f t="shared" si="0"/>
        <v>39</v>
      </c>
      <c r="B49" s="7">
        <f t="shared" si="1"/>
        <v>153173.36181819843</v>
      </c>
      <c r="C49" s="2">
        <v>39</v>
      </c>
      <c r="D49" s="1">
        <f t="shared" si="12"/>
        <v>153173.36181819843</v>
      </c>
      <c r="E49" s="1">
        <f t="shared" si="2"/>
        <v>153173.36181819843</v>
      </c>
      <c r="F49" s="1">
        <f t="shared" si="3"/>
        <v>5620.9550673422646</v>
      </c>
      <c r="G49" s="1">
        <f t="shared" si="4"/>
        <v>5620.9550673422646</v>
      </c>
      <c r="H49" s="1">
        <f t="shared" si="5"/>
        <v>5620.9550673422646</v>
      </c>
      <c r="I49" s="1">
        <f t="shared" si="6"/>
        <v>3159.7533902221794</v>
      </c>
      <c r="J49" s="1">
        <f t="shared" si="7"/>
        <v>3159.7533902221794</v>
      </c>
      <c r="K49" s="1">
        <f t="shared" si="8"/>
        <v>505.56054243554871</v>
      </c>
      <c r="L49" s="1">
        <f t="shared" si="9"/>
        <v>505.56054243554871</v>
      </c>
      <c r="M49" s="1">
        <f t="shared" si="10"/>
        <v>9286.268999999993</v>
      </c>
      <c r="N49" s="1">
        <f t="shared" si="11"/>
        <v>9286.268999999993</v>
      </c>
      <c r="S49"/>
    </row>
    <row r="50" spans="1:19" x14ac:dyDescent="0.25">
      <c r="A50">
        <f t="shared" si="0"/>
        <v>40</v>
      </c>
      <c r="B50" s="7">
        <f t="shared" si="1"/>
        <v>147422.66303378082</v>
      </c>
      <c r="C50" s="2">
        <v>40</v>
      </c>
      <c r="D50" s="1">
        <f t="shared" si="12"/>
        <v>147422.66303378082</v>
      </c>
      <c r="E50" s="1">
        <f t="shared" si="2"/>
        <v>147422.66303378082</v>
      </c>
      <c r="F50" s="1">
        <f t="shared" si="3"/>
        <v>5750.6987844176247</v>
      </c>
      <c r="G50" s="1">
        <f t="shared" si="4"/>
        <v>5750.6987844176247</v>
      </c>
      <c r="H50" s="1">
        <f t="shared" si="5"/>
        <v>5750.6987844176247</v>
      </c>
      <c r="I50" s="1">
        <f t="shared" si="6"/>
        <v>3047.9053582606621</v>
      </c>
      <c r="J50" s="1">
        <f t="shared" si="7"/>
        <v>3047.9053582606621</v>
      </c>
      <c r="K50" s="1">
        <f t="shared" si="8"/>
        <v>487.66485732170594</v>
      </c>
      <c r="L50" s="1">
        <f t="shared" si="9"/>
        <v>487.66485732170594</v>
      </c>
      <c r="M50" s="1">
        <f t="shared" si="10"/>
        <v>9286.268999999993</v>
      </c>
      <c r="N50" s="1">
        <f t="shared" si="11"/>
        <v>9286.268999999993</v>
      </c>
      <c r="S50"/>
    </row>
    <row r="51" spans="1:19" x14ac:dyDescent="0.25">
      <c r="A51">
        <f t="shared" si="0"/>
        <v>41</v>
      </c>
      <c r="B51" s="7">
        <f t="shared" si="1"/>
        <v>141539.22576860109</v>
      </c>
      <c r="C51" s="2">
        <v>41</v>
      </c>
      <c r="D51" s="1">
        <f t="shared" si="12"/>
        <v>141539.22576860109</v>
      </c>
      <c r="E51" s="1">
        <f t="shared" si="2"/>
        <v>141539.22576860109</v>
      </c>
      <c r="F51" s="1">
        <f t="shared" si="3"/>
        <v>5883.4372651797348</v>
      </c>
      <c r="G51" s="1">
        <f t="shared" si="4"/>
        <v>5883.4372651797348</v>
      </c>
      <c r="H51" s="1">
        <f t="shared" si="5"/>
        <v>5883.4372651797348</v>
      </c>
      <c r="I51" s="1">
        <f t="shared" si="6"/>
        <v>2933.47563346574</v>
      </c>
      <c r="J51" s="1">
        <f t="shared" si="7"/>
        <v>2933.47563346574</v>
      </c>
      <c r="K51" s="1">
        <f t="shared" si="8"/>
        <v>469.35610135451839</v>
      </c>
      <c r="L51" s="1">
        <f t="shared" si="9"/>
        <v>469.35610135451839</v>
      </c>
      <c r="M51" s="1">
        <f t="shared" si="10"/>
        <v>9286.268999999993</v>
      </c>
      <c r="N51" s="1">
        <f t="shared" si="11"/>
        <v>9286.268999999993</v>
      </c>
      <c r="S51"/>
    </row>
    <row r="52" spans="1:19" x14ac:dyDescent="0.25">
      <c r="A52">
        <f t="shared" si="0"/>
        <v>42</v>
      </c>
      <c r="B52" s="7">
        <f t="shared" si="1"/>
        <v>135519.98613339369</v>
      </c>
      <c r="C52" s="2">
        <v>42</v>
      </c>
      <c r="D52" s="1">
        <f t="shared" si="12"/>
        <v>135519.98613339369</v>
      </c>
      <c r="E52" s="1">
        <f t="shared" si="2"/>
        <v>135519.98613339369</v>
      </c>
      <c r="F52" s="1">
        <f t="shared" si="3"/>
        <v>6019.2396352074029</v>
      </c>
      <c r="G52" s="1">
        <f t="shared" si="4"/>
        <v>6019.2396352074029</v>
      </c>
      <c r="H52" s="1">
        <f t="shared" si="5"/>
        <v>6019.2396352074029</v>
      </c>
      <c r="I52" s="1">
        <f t="shared" si="6"/>
        <v>2816.4046248211985</v>
      </c>
      <c r="J52" s="1">
        <f t="shared" si="7"/>
        <v>2816.4046248211985</v>
      </c>
      <c r="K52" s="1">
        <f t="shared" si="8"/>
        <v>450.62473997139176</v>
      </c>
      <c r="L52" s="1">
        <f t="shared" si="9"/>
        <v>450.62473997139176</v>
      </c>
      <c r="M52" s="1">
        <f t="shared" si="10"/>
        <v>9286.268999999993</v>
      </c>
      <c r="N52" s="1">
        <f t="shared" si="11"/>
        <v>9286.268999999993</v>
      </c>
      <c r="S52"/>
    </row>
    <row r="53" spans="1:19" x14ac:dyDescent="0.25">
      <c r="A53">
        <f t="shared" si="0"/>
        <v>43</v>
      </c>
      <c r="B53" s="7">
        <f t="shared" si="1"/>
        <v>129361.8095177474</v>
      </c>
      <c r="C53" s="2">
        <v>43</v>
      </c>
      <c r="D53" s="1">
        <f t="shared" si="12"/>
        <v>129361.8095177474</v>
      </c>
      <c r="E53" s="1">
        <f t="shared" si="2"/>
        <v>129361.8095177474</v>
      </c>
      <c r="F53" s="1">
        <f t="shared" si="3"/>
        <v>6158.17661564628</v>
      </c>
      <c r="G53" s="1">
        <f t="shared" si="4"/>
        <v>6158.17661564628</v>
      </c>
      <c r="H53" s="1">
        <f t="shared" si="5"/>
        <v>6158.17661564628</v>
      </c>
      <c r="I53" s="1">
        <f t="shared" si="6"/>
        <v>2696.6313658221661</v>
      </c>
      <c r="J53" s="1">
        <f t="shared" si="7"/>
        <v>2696.6313658221661</v>
      </c>
      <c r="K53" s="1">
        <f t="shared" si="8"/>
        <v>431.46101853154659</v>
      </c>
      <c r="L53" s="1">
        <f t="shared" si="9"/>
        <v>431.46101853154659</v>
      </c>
      <c r="M53" s="1">
        <f t="shared" si="10"/>
        <v>9286.268999999993</v>
      </c>
      <c r="N53" s="1">
        <f t="shared" si="11"/>
        <v>9286.268999999993</v>
      </c>
      <c r="S53"/>
    </row>
    <row r="54" spans="1:19" x14ac:dyDescent="0.25">
      <c r="A54">
        <f t="shared" si="0"/>
        <v>44</v>
      </c>
      <c r="B54" s="7">
        <f t="shared" si="1"/>
        <v>123061.48895770943</v>
      </c>
      <c r="C54" s="2">
        <v>44</v>
      </c>
      <c r="D54" s="1">
        <f t="shared" si="12"/>
        <v>123061.48895770943</v>
      </c>
      <c r="E54" s="1">
        <f t="shared" si="2"/>
        <v>123061.48895770943</v>
      </c>
      <c r="F54" s="1">
        <f t="shared" si="3"/>
        <v>6300.3205600379742</v>
      </c>
      <c r="G54" s="1">
        <f t="shared" si="4"/>
        <v>6300.3205600379742</v>
      </c>
      <c r="H54" s="1">
        <f t="shared" si="5"/>
        <v>6300.3205600379742</v>
      </c>
      <c r="I54" s="1">
        <f t="shared" si="6"/>
        <v>2574.0934827258779</v>
      </c>
      <c r="J54" s="1">
        <f t="shared" si="7"/>
        <v>2574.0934827258779</v>
      </c>
      <c r="K54" s="1">
        <f t="shared" si="8"/>
        <v>411.85495723614048</v>
      </c>
      <c r="L54" s="1">
        <f t="shared" si="9"/>
        <v>411.85495723614048</v>
      </c>
      <c r="M54" s="1">
        <f t="shared" si="10"/>
        <v>9286.268999999993</v>
      </c>
      <c r="N54" s="1">
        <f t="shared" si="11"/>
        <v>9286.268999999993</v>
      </c>
      <c r="S54"/>
    </row>
    <row r="55" spans="1:19" x14ac:dyDescent="0.25">
      <c r="A55">
        <f t="shared" si="0"/>
        <v>45</v>
      </c>
      <c r="B55" s="7">
        <f t="shared" si="1"/>
        <v>116615.74346571018</v>
      </c>
      <c r="C55" s="2">
        <v>45</v>
      </c>
      <c r="D55" s="1">
        <f t="shared" si="12"/>
        <v>116615.74346571018</v>
      </c>
      <c r="E55" s="1">
        <f t="shared" si="2"/>
        <v>116615.74346571018</v>
      </c>
      <c r="F55" s="1">
        <f t="shared" si="3"/>
        <v>6445.7454919992515</v>
      </c>
      <c r="G55" s="1">
        <f t="shared" si="4"/>
        <v>6445.7454919992515</v>
      </c>
      <c r="H55" s="1">
        <f t="shared" si="5"/>
        <v>6445.7454919992515</v>
      </c>
      <c r="I55" s="1">
        <f t="shared" si="6"/>
        <v>2448.7271620696051</v>
      </c>
      <c r="J55" s="1">
        <f t="shared" si="7"/>
        <v>2448.7271620696051</v>
      </c>
      <c r="K55" s="1">
        <f t="shared" si="8"/>
        <v>391.79634593113684</v>
      </c>
      <c r="L55" s="1">
        <f t="shared" si="9"/>
        <v>391.79634593113684</v>
      </c>
      <c r="M55" s="1">
        <f t="shared" si="10"/>
        <v>9286.268999999993</v>
      </c>
      <c r="N55" s="1">
        <f t="shared" si="11"/>
        <v>9286.268999999993</v>
      </c>
      <c r="S55"/>
    </row>
    <row r="56" spans="1:19" x14ac:dyDescent="0.25">
      <c r="A56">
        <f t="shared" si="0"/>
        <v>46</v>
      </c>
      <c r="B56" s="7">
        <f t="shared" si="1"/>
        <v>110021.21632193922</v>
      </c>
      <c r="C56" s="2">
        <v>46</v>
      </c>
      <c r="D56" s="1">
        <f t="shared" si="12"/>
        <v>110021.21632193922</v>
      </c>
      <c r="E56" s="1">
        <f t="shared" si="2"/>
        <v>110021.21632193922</v>
      </c>
      <c r="F56" s="1">
        <f t="shared" si="3"/>
        <v>6594.5271437709571</v>
      </c>
      <c r="G56" s="1">
        <f t="shared" si="4"/>
        <v>6594.5271437709571</v>
      </c>
      <c r="H56" s="1">
        <f t="shared" si="5"/>
        <v>6594.5271437709571</v>
      </c>
      <c r="I56" s="1">
        <f t="shared" si="6"/>
        <v>2320.4671174388236</v>
      </c>
      <c r="J56" s="1">
        <f t="shared" si="7"/>
        <v>2320.4671174388236</v>
      </c>
      <c r="K56" s="1">
        <f t="shared" si="8"/>
        <v>371.27473879021176</v>
      </c>
      <c r="L56" s="1">
        <f t="shared" si="9"/>
        <v>371.27473879021176</v>
      </c>
      <c r="M56" s="1">
        <f t="shared" si="10"/>
        <v>9286.268999999993</v>
      </c>
      <c r="N56" s="1">
        <f t="shared" si="11"/>
        <v>9286.268999999993</v>
      </c>
      <c r="S56"/>
    </row>
    <row r="57" spans="1:19" x14ac:dyDescent="0.25">
      <c r="A57">
        <f t="shared" si="0"/>
        <v>47</v>
      </c>
      <c r="B57" s="7">
        <f t="shared" si="1"/>
        <v>103274.47332628249</v>
      </c>
      <c r="C57" s="2">
        <v>47</v>
      </c>
      <c r="D57" s="1">
        <f t="shared" si="12"/>
        <v>103274.47332628249</v>
      </c>
      <c r="E57" s="1">
        <f t="shared" si="2"/>
        <v>103274.47332628249</v>
      </c>
      <c r="F57" s="1">
        <f t="shared" si="3"/>
        <v>6746.7429956567394</v>
      </c>
      <c r="G57" s="1">
        <f t="shared" si="4"/>
        <v>6746.7429956567394</v>
      </c>
      <c r="H57" s="1">
        <f t="shared" si="5"/>
        <v>6746.7429956567394</v>
      </c>
      <c r="I57" s="1">
        <f t="shared" si="6"/>
        <v>2189.2465554683226</v>
      </c>
      <c r="J57" s="1">
        <f t="shared" si="7"/>
        <v>2189.2465554683226</v>
      </c>
      <c r="K57" s="1">
        <f t="shared" si="8"/>
        <v>350.27944887493163</v>
      </c>
      <c r="L57" s="1">
        <f t="shared" si="9"/>
        <v>350.27944887493163</v>
      </c>
      <c r="M57" s="1">
        <f t="shared" si="10"/>
        <v>9286.268999999993</v>
      </c>
      <c r="N57" s="1">
        <f t="shared" si="11"/>
        <v>9286.268999999993</v>
      </c>
      <c r="S57"/>
    </row>
    <row r="58" spans="1:19" x14ac:dyDescent="0.25">
      <c r="A58">
        <f t="shared" si="0"/>
        <v>48</v>
      </c>
      <c r="B58" s="7">
        <f t="shared" si="1"/>
        <v>96372.001009910411</v>
      </c>
      <c r="C58" s="2">
        <v>48</v>
      </c>
      <c r="D58" s="1">
        <f t="shared" si="12"/>
        <v>96372.001009910411</v>
      </c>
      <c r="E58" s="1">
        <f t="shared" si="2"/>
        <v>96372.001009910411</v>
      </c>
      <c r="F58" s="1">
        <f t="shared" si="3"/>
        <v>6902.4723163720773</v>
      </c>
      <c r="G58" s="1">
        <f t="shared" si="4"/>
        <v>6902.4723163720773</v>
      </c>
      <c r="H58" s="1">
        <f t="shared" si="5"/>
        <v>6902.4723163720773</v>
      </c>
      <c r="I58" s="1">
        <f t="shared" si="6"/>
        <v>2054.9971410585472</v>
      </c>
      <c r="J58" s="1">
        <f t="shared" si="7"/>
        <v>2054.9971410585472</v>
      </c>
      <c r="K58" s="1">
        <f>IFERROR(IF(L58&gt;=0,I58*16%,""),"")</f>
        <v>328.79954256936753</v>
      </c>
      <c r="L58" s="1">
        <f t="shared" si="9"/>
        <v>328.79954256936753</v>
      </c>
      <c r="M58" s="1">
        <f t="shared" si="10"/>
        <v>9286.268999999993</v>
      </c>
      <c r="N58" s="1">
        <f t="shared" si="11"/>
        <v>9286.268999999993</v>
      </c>
      <c r="S58"/>
    </row>
    <row r="59" spans="1:19" x14ac:dyDescent="0.25">
      <c r="A59">
        <f t="shared" si="0"/>
        <v>49</v>
      </c>
      <c r="B59" s="7">
        <f t="shared" si="1"/>
        <v>89310.20480558573</v>
      </c>
      <c r="C59" s="2">
        <v>49</v>
      </c>
      <c r="D59" s="1">
        <f t="shared" si="12"/>
        <v>89310.20480558573</v>
      </c>
      <c r="E59" s="1">
        <f t="shared" si="2"/>
        <v>89310.20480558573</v>
      </c>
      <c r="F59" s="1">
        <f t="shared" si="3"/>
        <v>7061.7962043246862</v>
      </c>
      <c r="G59" s="1">
        <f t="shared" si="4"/>
        <v>7061.7962043246862</v>
      </c>
      <c r="H59" s="1">
        <f t="shared" si="5"/>
        <v>7061.7962043246862</v>
      </c>
      <c r="I59" s="1">
        <f t="shared" si="6"/>
        <v>1917.6489617890575</v>
      </c>
      <c r="J59" s="1">
        <f t="shared" si="7"/>
        <v>1917.6489617890575</v>
      </c>
      <c r="K59" s="1">
        <f t="shared" si="8"/>
        <v>306.82383388624919</v>
      </c>
      <c r="L59" s="1">
        <f t="shared" si="9"/>
        <v>306.82383388624919</v>
      </c>
      <c r="M59" s="1">
        <f t="shared" si="10"/>
        <v>9286.268999999993</v>
      </c>
      <c r="N59" s="1">
        <f t="shared" si="11"/>
        <v>9286.268999999993</v>
      </c>
      <c r="S59"/>
    </row>
    <row r="60" spans="1:19" x14ac:dyDescent="0.25">
      <c r="A60">
        <f t="shared" si="0"/>
        <v>50</v>
      </c>
      <c r="B60" s="7">
        <f t="shared" si="1"/>
        <v>82085.407175738001</v>
      </c>
      <c r="C60" s="2">
        <v>50</v>
      </c>
      <c r="D60" s="1">
        <f t="shared" si="12"/>
        <v>82085.407175738001</v>
      </c>
      <c r="E60" s="1">
        <f t="shared" si="2"/>
        <v>82085.407175738001</v>
      </c>
      <c r="F60" s="1">
        <f t="shared" si="3"/>
        <v>7224.797629847727</v>
      </c>
      <c r="G60" s="1">
        <f t="shared" si="4"/>
        <v>7224.797629847727</v>
      </c>
      <c r="H60" s="1">
        <f t="shared" si="5"/>
        <v>7224.797629847727</v>
      </c>
      <c r="I60" s="1">
        <f t="shared" si="6"/>
        <v>1777.1304915105734</v>
      </c>
      <c r="J60" s="1">
        <f t="shared" si="7"/>
        <v>1777.1304915105734</v>
      </c>
      <c r="K60" s="1">
        <f t="shared" si="8"/>
        <v>284.34087864169175</v>
      </c>
      <c r="L60" s="1">
        <f t="shared" si="9"/>
        <v>284.34087864169175</v>
      </c>
      <c r="M60" s="1">
        <f t="shared" si="10"/>
        <v>9286.268999999993</v>
      </c>
      <c r="N60" s="1">
        <f t="shared" si="11"/>
        <v>9286.268999999993</v>
      </c>
      <c r="S60"/>
    </row>
    <row r="61" spans="1:19" x14ac:dyDescent="0.25">
      <c r="A61">
        <f t="shared" si="0"/>
        <v>51</v>
      </c>
      <c r="B61" s="7">
        <f t="shared" si="1"/>
        <v>74693.845697330122</v>
      </c>
      <c r="C61" s="2">
        <v>51</v>
      </c>
      <c r="D61" s="1">
        <f t="shared" si="12"/>
        <v>74693.845697330122</v>
      </c>
      <c r="E61" s="1">
        <f t="shared" si="2"/>
        <v>74693.845697330122</v>
      </c>
      <c r="F61" s="1">
        <f t="shared" si="3"/>
        <v>7391.5614784078816</v>
      </c>
      <c r="G61" s="1">
        <f t="shared" si="4"/>
        <v>7391.5614784078816</v>
      </c>
      <c r="H61" s="1">
        <f t="shared" si="5"/>
        <v>7391.5614784078816</v>
      </c>
      <c r="I61" s="1">
        <f t="shared" si="6"/>
        <v>1633.3685530966477</v>
      </c>
      <c r="J61" s="1">
        <f t="shared" si="7"/>
        <v>1633.3685530966477</v>
      </c>
      <c r="K61" s="1">
        <f t="shared" si="8"/>
        <v>261.33896849546363</v>
      </c>
      <c r="L61" s="1">
        <f t="shared" si="9"/>
        <v>261.33896849546363</v>
      </c>
      <c r="M61" s="1">
        <f t="shared" si="10"/>
        <v>9286.268999999993</v>
      </c>
      <c r="N61" s="1">
        <f t="shared" si="11"/>
        <v>9286.268999999993</v>
      </c>
      <c r="S61"/>
    </row>
    <row r="62" spans="1:19" x14ac:dyDescent="0.25">
      <c r="A62">
        <f t="shared" si="0"/>
        <v>52</v>
      </c>
      <c r="B62" s="7">
        <f t="shared" si="1"/>
        <v>67131.67110251938</v>
      </c>
      <c r="C62" s="2">
        <v>52</v>
      </c>
      <c r="D62" s="1">
        <f t="shared" si="12"/>
        <v>67131.67110251938</v>
      </c>
      <c r="E62" s="1">
        <f t="shared" si="2"/>
        <v>67131.67110251938</v>
      </c>
      <c r="F62" s="1">
        <f t="shared" si="3"/>
        <v>7562.1745948107364</v>
      </c>
      <c r="G62" s="1">
        <f t="shared" si="4"/>
        <v>7562.1745948107364</v>
      </c>
      <c r="H62" s="1">
        <f t="shared" si="5"/>
        <v>7562.1745948107364</v>
      </c>
      <c r="I62" s="1">
        <f t="shared" si="6"/>
        <v>1486.288280335566</v>
      </c>
      <c r="J62" s="1">
        <f t="shared" si="7"/>
        <v>1486.288280335566</v>
      </c>
      <c r="K62" s="1">
        <f t="shared" si="8"/>
        <v>237.80612485369056</v>
      </c>
      <c r="L62" s="1">
        <f t="shared" si="9"/>
        <v>237.80612485369056</v>
      </c>
      <c r="M62" s="1">
        <f t="shared" si="10"/>
        <v>9286.268999999993</v>
      </c>
      <c r="N62" s="1">
        <f t="shared" si="11"/>
        <v>9286.268999999993</v>
      </c>
      <c r="S62"/>
    </row>
    <row r="63" spans="1:19" x14ac:dyDescent="0.25">
      <c r="A63">
        <f t="shared" si="0"/>
        <v>53</v>
      </c>
      <c r="B63" s="7">
        <f t="shared" si="1"/>
        <v>59394.945274092839</v>
      </c>
      <c r="C63" s="2">
        <v>53</v>
      </c>
      <c r="D63" s="1">
        <f t="shared" si="12"/>
        <v>59394.945274092839</v>
      </c>
      <c r="E63" s="1">
        <f t="shared" si="2"/>
        <v>59394.945274092839</v>
      </c>
      <c r="F63" s="1">
        <f t="shared" si="3"/>
        <v>7736.7258284265417</v>
      </c>
      <c r="G63" s="1">
        <f t="shared" si="4"/>
        <v>7736.7258284265417</v>
      </c>
      <c r="H63" s="1">
        <f t="shared" si="5"/>
        <v>7736.7258284265417</v>
      </c>
      <c r="I63" s="1">
        <f t="shared" si="6"/>
        <v>1335.8130789426309</v>
      </c>
      <c r="J63" s="1">
        <f t="shared" si="7"/>
        <v>1335.8130789426309</v>
      </c>
      <c r="K63" s="1">
        <f t="shared" si="8"/>
        <v>213.73009263082096</v>
      </c>
      <c r="L63" s="1">
        <f t="shared" si="9"/>
        <v>213.73009263082096</v>
      </c>
      <c r="M63" s="1">
        <f t="shared" si="10"/>
        <v>9286.268999999993</v>
      </c>
      <c r="N63" s="1">
        <f t="shared" si="11"/>
        <v>9286.268999999993</v>
      </c>
      <c r="S63"/>
    </row>
    <row r="64" spans="1:19" x14ac:dyDescent="0.25">
      <c r="A64">
        <f t="shared" si="0"/>
        <v>54</v>
      </c>
      <c r="B64" s="7">
        <f t="shared" si="1"/>
        <v>51479.639194632975</v>
      </c>
      <c r="C64" s="2">
        <v>54</v>
      </c>
      <c r="D64" s="1">
        <f t="shared" si="12"/>
        <v>51479.639194632975</v>
      </c>
      <c r="E64" s="1">
        <f t="shared" si="2"/>
        <v>51479.639194632975</v>
      </c>
      <c r="F64" s="1">
        <f t="shared" si="3"/>
        <v>7915.3060794598632</v>
      </c>
      <c r="G64" s="1">
        <f t="shared" si="4"/>
        <v>7915.3060794598632</v>
      </c>
      <c r="H64" s="1">
        <f t="shared" si="5"/>
        <v>7915.3060794598632</v>
      </c>
      <c r="I64" s="1">
        <f t="shared" si="6"/>
        <v>1181.864586672526</v>
      </c>
      <c r="J64" s="1">
        <f t="shared" si="7"/>
        <v>1181.864586672526</v>
      </c>
      <c r="K64" s="1">
        <f t="shared" si="8"/>
        <v>189.09833386760417</v>
      </c>
      <c r="L64" s="1">
        <f t="shared" si="9"/>
        <v>189.09833386760417</v>
      </c>
      <c r="M64" s="1">
        <f t="shared" si="10"/>
        <v>9286.268999999993</v>
      </c>
      <c r="N64" s="1">
        <f t="shared" si="11"/>
        <v>9286.268999999993</v>
      </c>
      <c r="S64"/>
    </row>
    <row r="65" spans="1:19" x14ac:dyDescent="0.25">
      <c r="A65">
        <f t="shared" si="0"/>
        <v>55</v>
      </c>
      <c r="B65" s="7">
        <f t="shared" si="1"/>
        <v>43381.630848345725</v>
      </c>
      <c r="C65" s="2">
        <v>55</v>
      </c>
      <c r="D65" s="1">
        <f t="shared" si="12"/>
        <v>43381.630848345725</v>
      </c>
      <c r="E65" s="1">
        <f t="shared" si="2"/>
        <v>43381.630848345725</v>
      </c>
      <c r="F65" s="1">
        <f t="shared" si="3"/>
        <v>8098.0083462872499</v>
      </c>
      <c r="G65" s="1">
        <f t="shared" si="4"/>
        <v>8098.0083462872499</v>
      </c>
      <c r="H65" s="1">
        <f t="shared" si="5"/>
        <v>8098.0083462872499</v>
      </c>
      <c r="I65" s="1">
        <f t="shared" si="6"/>
        <v>1024.3626325109856</v>
      </c>
      <c r="J65" s="1">
        <f t="shared" si="7"/>
        <v>1024.3626325109856</v>
      </c>
      <c r="K65" s="1">
        <f t="shared" si="8"/>
        <v>163.8980212017577</v>
      </c>
      <c r="L65" s="1">
        <f t="shared" si="9"/>
        <v>163.8980212017577</v>
      </c>
      <c r="M65" s="1">
        <f t="shared" si="10"/>
        <v>9286.268999999993</v>
      </c>
      <c r="N65" s="1">
        <f t="shared" si="11"/>
        <v>9286.268999999993</v>
      </c>
      <c r="S65"/>
    </row>
    <row r="66" spans="1:19" x14ac:dyDescent="0.25">
      <c r="A66">
        <f t="shared" si="0"/>
        <v>56</v>
      </c>
      <c r="B66" s="7">
        <f t="shared" si="1"/>
        <v>35096.703074458179</v>
      </c>
      <c r="C66" s="2">
        <v>56</v>
      </c>
      <c r="D66" s="1">
        <f t="shared" si="12"/>
        <v>35096.703074458179</v>
      </c>
      <c r="E66" s="1">
        <f t="shared" si="2"/>
        <v>35096.703074458179</v>
      </c>
      <c r="F66" s="1">
        <f t="shared" si="3"/>
        <v>8284.9277738875462</v>
      </c>
      <c r="G66" s="1">
        <f t="shared" si="4"/>
        <v>8284.9277738875462</v>
      </c>
      <c r="H66" s="1">
        <f t="shared" si="5"/>
        <v>8284.9277738875462</v>
      </c>
      <c r="I66" s="1">
        <f t="shared" si="6"/>
        <v>863.22519492452398</v>
      </c>
      <c r="J66" s="1">
        <f t="shared" si="7"/>
        <v>863.22519492452398</v>
      </c>
      <c r="K66" s="1">
        <f t="shared" si="8"/>
        <v>138.11603118792385</v>
      </c>
      <c r="L66" s="1">
        <f t="shared" si="9"/>
        <v>138.11603118792385</v>
      </c>
      <c r="M66" s="1">
        <f t="shared" si="10"/>
        <v>9286.268999999993</v>
      </c>
      <c r="N66" s="1">
        <f t="shared" si="11"/>
        <v>9286.268999999993</v>
      </c>
      <c r="S66"/>
    </row>
    <row r="67" spans="1:19" x14ac:dyDescent="0.25">
      <c r="A67">
        <f t="shared" si="0"/>
        <v>57</v>
      </c>
      <c r="B67" s="7">
        <f t="shared" si="1"/>
        <v>26620.541371068095</v>
      </c>
      <c r="C67" s="2">
        <v>57</v>
      </c>
      <c r="D67" s="1">
        <f t="shared" si="12"/>
        <v>26620.541371068095</v>
      </c>
      <c r="E67" s="1">
        <f t="shared" si="2"/>
        <v>26620.541371068095</v>
      </c>
      <c r="F67" s="1">
        <f t="shared" si="3"/>
        <v>8476.161703390082</v>
      </c>
      <c r="G67" s="1">
        <f t="shared" si="4"/>
        <v>8476.161703390082</v>
      </c>
      <c r="H67" s="1">
        <f t="shared" si="5"/>
        <v>8476.161703390082</v>
      </c>
      <c r="I67" s="1">
        <f t="shared" si="6"/>
        <v>698.36835914647486</v>
      </c>
      <c r="J67" s="1">
        <f t="shared" si="7"/>
        <v>698.36835914647486</v>
      </c>
      <c r="K67" s="1">
        <f t="shared" si="8"/>
        <v>111.73893746343597</v>
      </c>
      <c r="L67" s="1">
        <f t="shared" si="9"/>
        <v>111.73893746343597</v>
      </c>
      <c r="M67" s="1">
        <f t="shared" si="10"/>
        <v>9286.268999999993</v>
      </c>
      <c r="N67" s="1">
        <f t="shared" si="11"/>
        <v>9286.268999999993</v>
      </c>
      <c r="S67"/>
    </row>
    <row r="68" spans="1:19" x14ac:dyDescent="0.25">
      <c r="A68">
        <f t="shared" si="0"/>
        <v>58</v>
      </c>
      <c r="B68" s="7">
        <f t="shared" si="1"/>
        <v>17948.731648301546</v>
      </c>
      <c r="C68" s="2">
        <v>58</v>
      </c>
      <c r="D68" s="1">
        <f t="shared" si="12"/>
        <v>17948.731648301546</v>
      </c>
      <c r="E68" s="1">
        <f t="shared" si="2"/>
        <v>17948.731648301546</v>
      </c>
      <c r="F68" s="1">
        <f t="shared" si="3"/>
        <v>8671.8097227665512</v>
      </c>
      <c r="G68" s="1">
        <f t="shared" si="4"/>
        <v>8671.8097227665512</v>
      </c>
      <c r="H68" s="1">
        <f t="shared" si="5"/>
        <v>8671.8097227665512</v>
      </c>
      <c r="I68" s="1">
        <f t="shared" si="6"/>
        <v>529.70627347710445</v>
      </c>
      <c r="J68" s="1">
        <f t="shared" si="7"/>
        <v>529.70627347710445</v>
      </c>
      <c r="K68" s="1">
        <f t="shared" si="8"/>
        <v>84.75300375633671</v>
      </c>
      <c r="L68" s="1">
        <f t="shared" si="9"/>
        <v>84.75300375633671</v>
      </c>
      <c r="M68" s="1">
        <f t="shared" si="10"/>
        <v>9286.268999999993</v>
      </c>
      <c r="N68" s="1">
        <f t="shared" si="11"/>
        <v>9286.268999999993</v>
      </c>
      <c r="S68"/>
    </row>
    <row r="69" spans="1:19" x14ac:dyDescent="0.25">
      <c r="A69">
        <f t="shared" si="0"/>
        <v>59</v>
      </c>
      <c r="B69" s="7">
        <f t="shared" si="1"/>
        <v>9076.7579296085914</v>
      </c>
      <c r="C69" s="2">
        <v>59</v>
      </c>
      <c r="D69" s="1">
        <f t="shared" si="12"/>
        <v>9076.7579296085914</v>
      </c>
      <c r="E69" s="1">
        <f t="shared" si="2"/>
        <v>9076.7579296085914</v>
      </c>
      <c r="F69" s="1">
        <f t="shared" si="3"/>
        <v>8871.9737186929542</v>
      </c>
      <c r="G69" s="1">
        <f t="shared" si="4"/>
        <v>8871.9737186929542</v>
      </c>
      <c r="H69" s="1">
        <f t="shared" si="5"/>
        <v>8871.9737186929542</v>
      </c>
      <c r="I69" s="1">
        <f t="shared" si="6"/>
        <v>357.15110457503465</v>
      </c>
      <c r="J69" s="1">
        <f t="shared" si="7"/>
        <v>357.15110457503465</v>
      </c>
      <c r="K69" s="1">
        <f t="shared" si="8"/>
        <v>57.144176732005548</v>
      </c>
      <c r="L69" s="1">
        <f t="shared" si="9"/>
        <v>57.144176732005548</v>
      </c>
      <c r="M69" s="1">
        <f t="shared" si="10"/>
        <v>9286.268999999993</v>
      </c>
      <c r="N69" s="1">
        <f t="shared" si="11"/>
        <v>9286.268999999993</v>
      </c>
      <c r="S69"/>
    </row>
    <row r="70" spans="1:19" x14ac:dyDescent="0.25">
      <c r="A70">
        <f t="shared" si="0"/>
        <v>60</v>
      </c>
      <c r="B70" s="7" t="str">
        <f t="shared" si="1"/>
        <v/>
      </c>
      <c r="C70" s="2">
        <v>60</v>
      </c>
      <c r="D70" s="1" t="str">
        <f t="shared" si="12"/>
        <v/>
      </c>
      <c r="E70" s="1">
        <f t="shared" si="2"/>
        <v>-3.092281986027956E-11</v>
      </c>
      <c r="F70" s="1">
        <f t="shared" si="3"/>
        <v>9076.7579296085914</v>
      </c>
      <c r="G70" s="1">
        <f t="shared" si="4"/>
        <v>9076.7579296086224</v>
      </c>
      <c r="H70" s="1">
        <f t="shared" si="5"/>
        <v>9076.7579296086224</v>
      </c>
      <c r="I70" s="1">
        <f t="shared" si="6"/>
        <v>180.61299171669748</v>
      </c>
      <c r="J70" s="1">
        <f t="shared" si="7"/>
        <v>180.61299171669748</v>
      </c>
      <c r="K70" s="1">
        <f t="shared" si="8"/>
        <v>28.898078674671599</v>
      </c>
      <c r="L70" s="1">
        <f t="shared" si="9"/>
        <v>28.898078674671599</v>
      </c>
      <c r="M70" s="1">
        <f t="shared" si="10"/>
        <v>9286.268999999962</v>
      </c>
      <c r="N70" s="1">
        <f t="shared" si="11"/>
        <v>9286.268999999993</v>
      </c>
      <c r="S70"/>
    </row>
    <row r="72" spans="1:19" x14ac:dyDescent="0.25">
      <c r="H72" s="1"/>
      <c r="I72" s="1"/>
      <c r="J72" s="1"/>
      <c r="K72" s="1"/>
    </row>
  </sheetData>
  <mergeCells count="1">
    <mergeCell ref="Q3:R3"/>
  </mergeCells>
  <dataValidations count="1">
    <dataValidation type="list" allowBlank="1" showInputMessage="1" showErrorMessage="1" sqref="D4" xr:uid="{9495FECC-D35D-40A1-B6D6-209027F460E7}">
      <formula1>$XFC$1</formula1>
    </dataValidation>
  </dataValidation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4836-COTIZADOR TASA NORMAL</vt:lpstr>
      <vt:lpstr>4701-COTIZADOR TASA ESPECIAL</vt:lpstr>
      <vt:lpstr>4707-COTIZADOR TASA VIP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Mireya Tzompantzi</dc:creator>
  <cp:lastModifiedBy>Inmedicredit</cp:lastModifiedBy>
  <cp:lastPrinted>2024-04-16T15:52:52Z</cp:lastPrinted>
  <dcterms:created xsi:type="dcterms:W3CDTF">2022-04-20T18:00:31Z</dcterms:created>
  <dcterms:modified xsi:type="dcterms:W3CDTF">2026-09-17T18:08:21Z</dcterms:modified>
</cp:coreProperties>
</file>