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G:\DOCUMENTOS2\"/>
    </mc:Choice>
  </mc:AlternateContent>
  <xr:revisionPtr revIDLastSave="0" documentId="13_ncr:1_{80B06D2B-3213-40F4-B514-45F5F144B291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4842-COTIZADOR TASA NORMAL" sheetId="8" r:id="rId1"/>
  </sheets>
  <definedNames>
    <definedName name="_xlnm.Print_Area" localSheetId="0">'4842-COTIZADOR TASA NORMAL'!$B$1:$K$76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" i="8" l="1"/>
  <c r="D75" i="8" l="1"/>
  <c r="D74" i="8"/>
  <c r="D73" i="8"/>
  <c r="D72" i="8"/>
  <c r="D71" i="8"/>
  <c r="D70" i="8"/>
  <c r="D69" i="8"/>
  <c r="D68" i="8"/>
  <c r="D67" i="8"/>
  <c r="D66" i="8"/>
  <c r="D65" i="8"/>
  <c r="D64" i="8"/>
  <c r="D63" i="8"/>
  <c r="D62" i="8"/>
  <c r="D61" i="8"/>
  <c r="D60" i="8"/>
  <c r="D59" i="8"/>
  <c r="D58" i="8"/>
  <c r="D57" i="8"/>
  <c r="D56" i="8"/>
  <c r="D55" i="8"/>
  <c r="D54" i="8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E15" i="8" s="1"/>
  <c r="F15" i="8" l="1"/>
  <c r="J6" i="8" l="1"/>
  <c r="G16" i="8" s="1"/>
  <c r="H16" i="8" s="1"/>
  <c r="E8" i="8" l="1"/>
  <c r="I65" i="8" l="1"/>
  <c r="I74" i="8"/>
  <c r="I75" i="8"/>
  <c r="I73" i="8"/>
  <c r="I71" i="8"/>
  <c r="I70" i="8"/>
  <c r="I68" i="8"/>
  <c r="I69" i="8"/>
  <c r="I66" i="8"/>
  <c r="I67" i="8"/>
  <c r="I72" i="8"/>
  <c r="I64" i="8"/>
  <c r="I62" i="8"/>
  <c r="I38" i="8"/>
  <c r="I46" i="8"/>
  <c r="I22" i="8"/>
  <c r="I54" i="8"/>
  <c r="I30" i="8"/>
  <c r="I27" i="8"/>
  <c r="I47" i="8"/>
  <c r="I63" i="8"/>
  <c r="I59" i="8"/>
  <c r="I24" i="8"/>
  <c r="I50" i="8"/>
  <c r="I51" i="8"/>
  <c r="I18" i="8"/>
  <c r="I60" i="8"/>
  <c r="I49" i="8"/>
  <c r="I31" i="8"/>
  <c r="I44" i="8"/>
  <c r="I16" i="8"/>
  <c r="I32" i="8"/>
  <c r="I28" i="8"/>
  <c r="I40" i="8"/>
  <c r="I58" i="8"/>
  <c r="I53" i="8"/>
  <c r="I20" i="8"/>
  <c r="I26" i="8"/>
  <c r="I57" i="8"/>
  <c r="I43" i="8"/>
  <c r="I21" i="8"/>
  <c r="I56" i="8"/>
  <c r="I48" i="8"/>
  <c r="I52" i="8"/>
  <c r="I17" i="8"/>
  <c r="I41" i="8"/>
  <c r="I23" i="8"/>
  <c r="I35" i="8"/>
  <c r="I19" i="8"/>
  <c r="I25" i="8"/>
  <c r="I29" i="8"/>
  <c r="I33" i="8"/>
  <c r="I61" i="8"/>
  <c r="I36" i="8"/>
  <c r="I39" i="8"/>
  <c r="I42" i="8"/>
  <c r="I37" i="8"/>
  <c r="I45" i="8"/>
  <c r="I34" i="8"/>
  <c r="I55" i="8"/>
  <c r="E9" i="8"/>
  <c r="I13" i="8" l="1"/>
  <c r="F16" i="8" l="1"/>
  <c r="E16" i="8" s="1"/>
  <c r="G17" i="8" s="1"/>
  <c r="H17" i="8" s="1"/>
  <c r="F17" i="8" l="1"/>
  <c r="E17" i="8" l="1"/>
  <c r="G18" i="8" s="1"/>
  <c r="H18" i="8" s="1"/>
  <c r="F18" i="8" l="1"/>
  <c r="E18" i="8" l="1"/>
  <c r="G19" i="8" s="1"/>
  <c r="H19" i="8" s="1"/>
  <c r="F19" i="8" l="1"/>
  <c r="E19" i="8" l="1"/>
  <c r="G20" i="8" s="1"/>
  <c r="H20" i="8" s="1"/>
  <c r="F20" i="8" l="1"/>
  <c r="E20" i="8" l="1"/>
  <c r="G21" i="8" s="1"/>
  <c r="H21" i="8" s="1"/>
  <c r="F21" i="8" l="1"/>
  <c r="E21" i="8" s="1"/>
  <c r="G22" i="8" s="1"/>
  <c r="H22" i="8" s="1"/>
  <c r="F22" i="8" l="1"/>
  <c r="E22" i="8" s="1"/>
  <c r="G23" i="8" s="1"/>
  <c r="H23" i="8" s="1"/>
  <c r="F23" i="8" l="1"/>
  <c r="E23" i="8" s="1"/>
  <c r="G24" i="8" s="1"/>
  <c r="H24" i="8" s="1"/>
  <c r="F24" i="8" l="1"/>
  <c r="E24" i="8" s="1"/>
  <c r="G25" i="8" s="1"/>
  <c r="H25" i="8" s="1"/>
  <c r="F25" i="8" l="1"/>
  <c r="E25" i="8" s="1"/>
  <c r="G26" i="8" s="1"/>
  <c r="H26" i="8" s="1"/>
  <c r="F26" i="8" l="1"/>
  <c r="E26" i="8" s="1"/>
  <c r="G27" i="8" s="1"/>
  <c r="H27" i="8" s="1"/>
  <c r="F27" i="8" l="1"/>
  <c r="E27" i="8" s="1"/>
  <c r="G28" i="8" s="1"/>
  <c r="H28" i="8" s="1"/>
  <c r="F28" i="8" l="1"/>
  <c r="E28" i="8" s="1"/>
  <c r="G29" i="8" s="1"/>
  <c r="H29" i="8" s="1"/>
  <c r="F29" i="8" l="1"/>
  <c r="E29" i="8" s="1"/>
  <c r="G30" i="8" s="1"/>
  <c r="H30" i="8" s="1"/>
  <c r="F30" i="8" l="1"/>
  <c r="E30" i="8" s="1"/>
  <c r="G31" i="8" s="1"/>
  <c r="H31" i="8" s="1"/>
  <c r="F31" i="8" l="1"/>
  <c r="E31" i="8" s="1"/>
  <c r="G32" i="8" s="1"/>
  <c r="H32" i="8" s="1"/>
  <c r="F32" i="8" l="1"/>
  <c r="E32" i="8" s="1"/>
  <c r="G33" i="8" s="1"/>
  <c r="H33" i="8" s="1"/>
  <c r="F33" i="8" l="1"/>
  <c r="E33" i="8" s="1"/>
  <c r="G34" i="8" s="1"/>
  <c r="H34" i="8" s="1"/>
  <c r="F34" i="8" l="1"/>
  <c r="E34" i="8" s="1"/>
  <c r="G35" i="8" s="1"/>
  <c r="H35" i="8" s="1"/>
  <c r="F35" i="8" l="1"/>
  <c r="E35" i="8" s="1"/>
  <c r="G36" i="8" s="1"/>
  <c r="H36" i="8" s="1"/>
  <c r="F36" i="8" l="1"/>
  <c r="E36" i="8" s="1"/>
  <c r="G37" i="8" s="1"/>
  <c r="H37" i="8" s="1"/>
  <c r="F37" i="8" l="1"/>
  <c r="E37" i="8" s="1"/>
  <c r="G38" i="8" s="1"/>
  <c r="H38" i="8" s="1"/>
  <c r="F38" i="8" l="1"/>
  <c r="E38" i="8" s="1"/>
  <c r="G39" i="8" s="1"/>
  <c r="H39" i="8" s="1"/>
  <c r="F39" i="8" l="1"/>
  <c r="E39" i="8" s="1"/>
  <c r="G40" i="8" s="1"/>
  <c r="H40" i="8" s="1"/>
  <c r="F40" i="8" l="1"/>
  <c r="E40" i="8" s="1"/>
  <c r="G41" i="8" s="1"/>
  <c r="H41" i="8" s="1"/>
  <c r="F41" i="8" l="1"/>
  <c r="E41" i="8" s="1"/>
  <c r="G42" i="8" s="1"/>
  <c r="H42" i="8" s="1"/>
  <c r="F42" i="8" l="1"/>
  <c r="E42" i="8" s="1"/>
  <c r="G43" i="8" s="1"/>
  <c r="H43" i="8" s="1"/>
  <c r="F43" i="8" l="1"/>
  <c r="E43" i="8" s="1"/>
  <c r="G44" i="8" s="1"/>
  <c r="H44" i="8" s="1"/>
  <c r="F44" i="8" l="1"/>
  <c r="E44" i="8" s="1"/>
  <c r="G45" i="8" s="1"/>
  <c r="H45" i="8" s="1"/>
  <c r="F45" i="8" l="1"/>
  <c r="E45" i="8" s="1"/>
  <c r="G46" i="8" s="1"/>
  <c r="H46" i="8" s="1"/>
  <c r="F46" i="8" l="1"/>
  <c r="E46" i="8" s="1"/>
  <c r="G47" i="8" s="1"/>
  <c r="H47" i="8" s="1"/>
  <c r="F47" i="8" l="1"/>
  <c r="E47" i="8" s="1"/>
  <c r="G48" i="8" s="1"/>
  <c r="H48" i="8" s="1"/>
  <c r="F48" i="8" l="1"/>
  <c r="E48" i="8" s="1"/>
  <c r="G49" i="8" s="1"/>
  <c r="H49" i="8" s="1"/>
  <c r="F49" i="8" l="1"/>
  <c r="E49" i="8" s="1"/>
  <c r="G50" i="8" s="1"/>
  <c r="H50" i="8" s="1"/>
  <c r="F50" i="8" l="1"/>
  <c r="E50" i="8" s="1"/>
  <c r="G51" i="8" l="1"/>
  <c r="H51" i="8" s="1"/>
  <c r="F51" i="8" l="1"/>
  <c r="E51" i="8" s="1"/>
  <c r="G52" i="8" s="1"/>
  <c r="H52" i="8" l="1"/>
  <c r="F52" i="8" s="1"/>
  <c r="E52" i="8" s="1"/>
  <c r="G53" i="8" s="1"/>
  <c r="H53" i="8" l="1"/>
  <c r="F53" i="8" s="1"/>
  <c r="E53" i="8" s="1"/>
  <c r="G54" i="8" s="1"/>
  <c r="H54" i="8" l="1"/>
  <c r="F54" i="8" s="1"/>
  <c r="E54" i="8" s="1"/>
  <c r="G55" i="8" s="1"/>
  <c r="H55" i="8" l="1"/>
  <c r="F55" i="8" s="1"/>
  <c r="E55" i="8" s="1"/>
  <c r="G56" i="8" s="1"/>
  <c r="H56" i="8" l="1"/>
  <c r="F56" i="8" s="1"/>
  <c r="E56" i="8" s="1"/>
  <c r="G57" i="8" s="1"/>
  <c r="H57" i="8" l="1"/>
  <c r="F57" i="8" s="1"/>
  <c r="E57" i="8" s="1"/>
  <c r="G58" i="8" s="1"/>
  <c r="H58" i="8" l="1"/>
  <c r="F58" i="8" s="1"/>
  <c r="E58" i="8" s="1"/>
  <c r="G59" i="8" s="1"/>
  <c r="H59" i="8" l="1"/>
  <c r="F59" i="8" s="1"/>
  <c r="E59" i="8" s="1"/>
  <c r="G60" i="8" s="1"/>
  <c r="H60" i="8" l="1"/>
  <c r="F60" i="8" s="1"/>
  <c r="E60" i="8" s="1"/>
  <c r="G61" i="8" s="1"/>
  <c r="H61" i="8" l="1"/>
  <c r="F61" i="8" s="1"/>
  <c r="E61" i="8" s="1"/>
  <c r="G62" i="8" s="1"/>
  <c r="H62" i="8" l="1"/>
  <c r="F62" i="8" s="1"/>
  <c r="E62" i="8" s="1"/>
  <c r="G63" i="8" s="1"/>
  <c r="H63" i="8" l="1"/>
  <c r="F63" i="8" s="1"/>
  <c r="E63" i="8" s="1"/>
  <c r="G64" i="8" s="1"/>
  <c r="H64" i="8" l="1"/>
  <c r="F64" i="8" s="1"/>
  <c r="E64" i="8" s="1"/>
  <c r="G65" i="8" s="1"/>
  <c r="H65" i="8" s="1"/>
  <c r="F65" i="8" l="1"/>
  <c r="E65" i="8" s="1"/>
  <c r="G66" i="8" s="1"/>
  <c r="H66" i="8" s="1"/>
  <c r="F66" i="8" l="1"/>
  <c r="E66" i="8" s="1"/>
  <c r="G67" i="8" s="1"/>
  <c r="H67" i="8" s="1"/>
  <c r="F67" i="8" l="1"/>
  <c r="E67" i="8" s="1"/>
  <c r="G68" i="8" s="1"/>
  <c r="H68" i="8" s="1"/>
  <c r="F68" i="8" s="1"/>
  <c r="E68" i="8" s="1"/>
  <c r="G69" i="8" s="1"/>
  <c r="H69" i="8" s="1"/>
  <c r="F69" i="8" l="1"/>
  <c r="E69" i="8" s="1"/>
  <c r="G70" i="8" s="1"/>
  <c r="H70" i="8" s="1"/>
  <c r="F70" i="8" l="1"/>
  <c r="E70" i="8" l="1"/>
  <c r="G71" i="8" l="1"/>
  <c r="H71" i="8" l="1"/>
  <c r="F71" i="8" s="1"/>
  <c r="E71" i="8" l="1"/>
  <c r="G72" i="8" s="1"/>
  <c r="H72" i="8" l="1"/>
  <c r="F72" i="8" s="1"/>
  <c r="E72" i="8" l="1"/>
  <c r="G73" i="8" s="1"/>
  <c r="H73" i="8" l="1"/>
  <c r="F73" i="8" s="1"/>
  <c r="E73" i="8" l="1"/>
  <c r="G74" i="8" s="1"/>
  <c r="H74" i="8" l="1"/>
  <c r="F74" i="8" s="1"/>
  <c r="E74" i="8" l="1"/>
  <c r="G75" i="8" s="1"/>
  <c r="H75" i="8" l="1"/>
  <c r="H13" i="8" s="1"/>
  <c r="G13" i="8"/>
  <c r="F75" i="8" l="1"/>
  <c r="F13" i="8" s="1"/>
  <c r="J9" i="8" s="1"/>
  <c r="E75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E7" authorId="0" shapeId="0" xr:uid="{00000000-0006-0000-0000-000001000000}">
      <text>
        <r>
          <rPr>
            <sz val="9"/>
            <color indexed="81"/>
            <rFont val="Tahoma"/>
            <family val="2"/>
          </rPr>
          <t>Selecciona el plazo y se calcularan por automatico los demas campos.</t>
        </r>
      </text>
    </comment>
  </commentList>
</comments>
</file>

<file path=xl/sharedStrings.xml><?xml version="1.0" encoding="utf-8"?>
<sst xmlns="http://schemas.openxmlformats.org/spreadsheetml/2006/main" count="26" uniqueCount="25">
  <si>
    <t># PAGO</t>
  </si>
  <si>
    <t>CAPITAL</t>
  </si>
  <si>
    <t>INTERES</t>
  </si>
  <si>
    <t>IVA</t>
  </si>
  <si>
    <t>DESCUENTO</t>
  </si>
  <si>
    <t>SALDO INSOLUTO</t>
  </si>
  <si>
    <t>Totales</t>
  </si>
  <si>
    <t>NOMINA</t>
  </si>
  <si>
    <t>MESES</t>
  </si>
  <si>
    <t>Nombre:</t>
  </si>
  <si>
    <t>Dependencia:</t>
  </si>
  <si>
    <t>Plazo:</t>
  </si>
  <si>
    <t>Descuento:</t>
  </si>
  <si>
    <t>Pagare:</t>
  </si>
  <si>
    <t>Tipo de Prestamo:</t>
  </si>
  <si>
    <t>TABLA DE AMORTIZACION</t>
  </si>
  <si>
    <t>*Tabla de amortizacion para fines informativos</t>
  </si>
  <si>
    <t>Tasa insoluta con IVA</t>
  </si>
  <si>
    <t>Tasa Insoluta Mensual</t>
  </si>
  <si>
    <t>Monto:</t>
  </si>
  <si>
    <t>Tasa Global Mensual con fines de calculo general</t>
  </si>
  <si>
    <t>-</t>
  </si>
  <si>
    <t>PLAZO</t>
  </si>
  <si>
    <t>TASA INS.C/IVA</t>
  </si>
  <si>
    <t>PENSIONADO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</si>
</sst>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[$-F800]dddd\,\ mmmm\ dd\,\ 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ont="1" applyFill="1"/>
    <xf numFmtId="0" fontId="0" fillId="2" borderId="0" xfId="0" applyFont="1" applyFill="1" applyAlignment="1">
      <alignment horizontal="center"/>
    </xf>
    <xf numFmtId="44" fontId="0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/>
    <xf numFmtId="4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0" fontId="0" fillId="2" borderId="0" xfId="0" applyNumberFormat="1" applyFont="1" applyFill="1" applyAlignment="1">
      <alignment horizontal="center"/>
    </xf>
    <xf numFmtId="8" fontId="0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/>
    <xf numFmtId="10" fontId="1" fillId="2" borderId="0" xfId="1" applyNumberFormat="1" applyFont="1" applyFill="1"/>
    <xf numFmtId="10" fontId="0" fillId="0" borderId="0" xfId="1" applyNumberFormat="1" applyFont="1"/>
    <xf numFmtId="44" fontId="0" fillId="0" borderId="0" xfId="0" applyNumberFormat="1"/>
    <xf numFmtId="0" fontId="0" fillId="0" borderId="0" xfId="0" applyBorder="1" applyAlignment="1">
      <alignment horizontal="center"/>
    </xf>
    <xf numFmtId="44" fontId="0" fillId="0" borderId="0" xfId="0" applyNumberFormat="1" applyBorder="1" applyAlignment="1">
      <alignment horizontal="center"/>
    </xf>
    <xf numFmtId="44" fontId="0" fillId="0" borderId="0" xfId="1" applyNumberFormat="1" applyFont="1"/>
    <xf numFmtId="0" fontId="0" fillId="0" borderId="0" xfId="0" applyAlignment="1">
      <alignment wrapText="1"/>
    </xf>
    <xf numFmtId="0" fontId="0" fillId="0" borderId="0" xfId="0" applyFill="1"/>
    <xf numFmtId="0" fontId="5" fillId="0" borderId="0" xfId="0" applyFont="1" applyFill="1"/>
    <xf numFmtId="0" fontId="6" fillId="0" borderId="0" xfId="0" applyFont="1" applyFill="1"/>
    <xf numFmtId="0" fontId="0" fillId="2" borderId="0" xfId="0" applyFont="1" applyFill="1" applyAlignment="1">
      <alignment horizontal="center" vertical="center"/>
    </xf>
    <xf numFmtId="44" fontId="0" fillId="2" borderId="0" xfId="0" applyNumberFormat="1" applyFont="1" applyFill="1" applyAlignment="1" applyProtection="1">
      <alignment horizontal="center"/>
      <protection locked="0"/>
    </xf>
    <xf numFmtId="10" fontId="0" fillId="0" borderId="0" xfId="0" applyNumberFormat="1"/>
    <xf numFmtId="0" fontId="0" fillId="0" borderId="0" xfId="0" applyAlignment="1">
      <alignment horizontal="center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Alignment="1">
      <alignment horizontal="center" wrapText="1"/>
    </xf>
    <xf numFmtId="0" fontId="0" fillId="0" borderId="1" xfId="0" applyBorder="1" applyAlignment="1">
      <alignment horizontal="center"/>
    </xf>
    <xf numFmtId="164" fontId="0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DE3E3E"/>
      <color rgb="FFDE21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75"/>
  <sheetViews>
    <sheetView showGridLines="0" tabSelected="1" topLeftCell="B1" zoomScaleNormal="100" workbookViewId="0">
      <selection activeCell="E7" sqref="E7"/>
    </sheetView>
  </sheetViews>
  <sheetFormatPr baseColWidth="10" defaultRowHeight="15" x14ac:dyDescent="0.25"/>
  <cols>
    <col min="1" max="1" width="0" hidden="1" customWidth="1"/>
    <col min="2" max="2" width="4.5703125" customWidth="1"/>
    <col min="4" max="9" width="14.28515625" customWidth="1"/>
    <col min="11" max="11" width="12.5703125" bestFit="1" customWidth="1"/>
    <col min="12" max="13" width="12.28515625" bestFit="1" customWidth="1"/>
    <col min="16384" max="16384" width="13.5703125" bestFit="1" customWidth="1"/>
  </cols>
  <sheetData>
    <row r="1" spans="1:14 16383:16384" x14ac:dyDescent="0.25">
      <c r="E1" s="30" t="s">
        <v>15</v>
      </c>
      <c r="F1" s="30"/>
      <c r="G1" s="30"/>
      <c r="H1" s="30"/>
      <c r="XFC1" t="s">
        <v>22</v>
      </c>
      <c r="XFD1" t="s">
        <v>23</v>
      </c>
    </row>
    <row r="2" spans="1:14 16383:16384" x14ac:dyDescent="0.25">
      <c r="E2" s="30"/>
      <c r="F2" s="30"/>
      <c r="G2" s="30"/>
      <c r="H2" s="30"/>
      <c r="XFC2" s="25">
        <v>36</v>
      </c>
      <c r="XFD2" s="24">
        <v>3.0596456554078527E-2</v>
      </c>
    </row>
    <row r="3" spans="1:14 16383:16384" x14ac:dyDescent="0.25">
      <c r="XFC3" s="25">
        <v>48</v>
      </c>
      <c r="XFD3" s="24">
        <v>3.0482732765783782E-2</v>
      </c>
    </row>
    <row r="4" spans="1:14 16383:16384" x14ac:dyDescent="0.25">
      <c r="C4" s="26" t="s">
        <v>9</v>
      </c>
      <c r="D4" s="26"/>
      <c r="E4" s="5"/>
      <c r="F4" s="1"/>
      <c r="G4" s="1"/>
      <c r="H4" s="11"/>
      <c r="I4" s="11"/>
      <c r="J4" s="1"/>
      <c r="XFC4" s="25">
        <v>60</v>
      </c>
      <c r="XFD4" s="24">
        <v>3.024882359697853E-2</v>
      </c>
    </row>
    <row r="5" spans="1:14 16383:16384" x14ac:dyDescent="0.25">
      <c r="C5" s="26" t="s">
        <v>10</v>
      </c>
      <c r="D5" s="26"/>
      <c r="E5" s="22" t="s">
        <v>24</v>
      </c>
      <c r="F5" s="1"/>
      <c r="G5" s="1"/>
      <c r="H5" s="1"/>
      <c r="I5" s="1"/>
      <c r="J5" s="1"/>
    </row>
    <row r="6" spans="1:14 16383:16384" x14ac:dyDescent="0.25">
      <c r="C6" s="26" t="s">
        <v>19</v>
      </c>
      <c r="D6" s="26"/>
      <c r="E6" s="23">
        <v>100000</v>
      </c>
      <c r="F6" s="1"/>
      <c r="G6" s="1"/>
      <c r="H6" s="29" t="s">
        <v>18</v>
      </c>
      <c r="I6" s="29"/>
      <c r="J6" s="9">
        <f>J7/1.16</f>
        <v>2.6376255650067699E-2</v>
      </c>
    </row>
    <row r="7" spans="1:14 16383:16384" x14ac:dyDescent="0.25">
      <c r="C7" s="26" t="s">
        <v>11</v>
      </c>
      <c r="D7" s="26"/>
      <c r="E7" s="2">
        <v>36</v>
      </c>
      <c r="F7" s="1" t="s">
        <v>8</v>
      </c>
      <c r="G7" s="1"/>
      <c r="H7" s="29" t="s">
        <v>17</v>
      </c>
      <c r="I7" s="29"/>
      <c r="J7" s="9">
        <f>VLOOKUP(E7,$XFC$1:$XFD$4,2,0)</f>
        <v>3.0596456554078527E-2</v>
      </c>
    </row>
    <row r="8" spans="1:14 16383:16384" x14ac:dyDescent="0.25">
      <c r="C8" s="26" t="s">
        <v>12</v>
      </c>
      <c r="D8" s="26"/>
      <c r="E8" s="10">
        <f>-PMT(J7,E7,E6,0,0)</f>
        <v>4621.2350000001261</v>
      </c>
      <c r="F8" s="1"/>
      <c r="G8" s="1"/>
      <c r="H8" s="1"/>
      <c r="I8" s="1"/>
      <c r="J8" s="1"/>
    </row>
    <row r="9" spans="1:14 16383:16384" ht="15" customHeight="1" x14ac:dyDescent="0.25">
      <c r="C9" s="26" t="s">
        <v>13</v>
      </c>
      <c r="D9" s="26"/>
      <c r="E9" s="3">
        <f>E7*E8</f>
        <v>166364.46000000453</v>
      </c>
      <c r="F9" s="1"/>
      <c r="G9" s="1"/>
      <c r="H9" s="27" t="s">
        <v>20</v>
      </c>
      <c r="I9" s="27"/>
      <c r="J9" s="12">
        <f>+((G13+H13)/F13)/E7</f>
        <v>1.8434572222223524E-2</v>
      </c>
      <c r="K9" s="17"/>
    </row>
    <row r="10" spans="1:14 16383:16384" x14ac:dyDescent="0.25">
      <c r="C10" s="26" t="s">
        <v>14</v>
      </c>
      <c r="D10" s="26"/>
      <c r="E10" s="4" t="s">
        <v>7</v>
      </c>
      <c r="F10" s="1"/>
      <c r="G10" s="1"/>
      <c r="H10" s="27"/>
      <c r="I10" s="27"/>
      <c r="J10" s="1"/>
    </row>
    <row r="11" spans="1:14 16383:16384" x14ac:dyDescent="0.25">
      <c r="H11" s="20" t="s">
        <v>16</v>
      </c>
    </row>
    <row r="12" spans="1:14 16383:16384" s="19" customFormat="1" x14ac:dyDescent="0.25">
      <c r="H12" s="21" t="s">
        <v>16</v>
      </c>
      <c r="I12" s="21"/>
      <c r="J12" s="21"/>
    </row>
    <row r="13" spans="1:14 16383:16384" x14ac:dyDescent="0.25">
      <c r="D13" s="28" t="s">
        <v>6</v>
      </c>
      <c r="E13" s="28"/>
      <c r="F13" s="6">
        <f>SUM(F15:F175)</f>
        <v>99999.999999999913</v>
      </c>
      <c r="G13" s="6">
        <f>SUM(G15:G175)</f>
        <v>57210.741379314342</v>
      </c>
      <c r="H13" s="6">
        <f>SUM(H15:H175)</f>
        <v>9153.7186206902934</v>
      </c>
      <c r="I13" s="6">
        <f>SUM(I15:I175)</f>
        <v>166364.46000000462</v>
      </c>
      <c r="M13" s="14"/>
    </row>
    <row r="14" spans="1:14 16383:16384" ht="30" x14ac:dyDescent="0.25">
      <c r="D14" s="7" t="s">
        <v>0</v>
      </c>
      <c r="E14" s="8" t="s">
        <v>5</v>
      </c>
      <c r="F14" s="7" t="s">
        <v>1</v>
      </c>
      <c r="G14" s="7" t="s">
        <v>2</v>
      </c>
      <c r="H14" s="7" t="s">
        <v>3</v>
      </c>
      <c r="I14" s="7" t="s">
        <v>4</v>
      </c>
      <c r="L14" s="18"/>
      <c r="M14" s="18"/>
      <c r="N14" s="18"/>
    </row>
    <row r="15" spans="1:14 16383:16384" x14ac:dyDescent="0.25">
      <c r="A15">
        <v>0</v>
      </c>
      <c r="D15" s="15">
        <f>IF(A15&lt;=$E$7,A15,"")</f>
        <v>0</v>
      </c>
      <c r="E15" s="16">
        <f>IF(D15&lt;=$E$7,IF(D15=0,$E$6,E14-F15),"")</f>
        <v>100000</v>
      </c>
      <c r="F15" s="16">
        <f>IF(D15&lt;=$E$7,IF(D15=0,0,I15-SUM(G15:H15)),"")</f>
        <v>0</v>
      </c>
      <c r="G15" s="16" t="s">
        <v>21</v>
      </c>
      <c r="H15" s="16">
        <v>0</v>
      </c>
      <c r="I15" s="16">
        <v>0</v>
      </c>
      <c r="L15" s="14"/>
      <c r="M15" s="14"/>
      <c r="N15" s="13"/>
    </row>
    <row r="16" spans="1:14 16383:16384" x14ac:dyDescent="0.25">
      <c r="A16">
        <v>1</v>
      </c>
      <c r="D16" s="15">
        <f t="shared" ref="D16:D75" si="0">IF(A16&lt;=$E$7,A16,"")</f>
        <v>1</v>
      </c>
      <c r="E16" s="16">
        <f>IF(D16&lt;=$E$7,IF(D16=0,$E$6,E15-F16),"")</f>
        <v>98438.41065540773</v>
      </c>
      <c r="F16" s="16">
        <f>IF(D16&lt;=$E$7,IF(D16=0,0,I16-SUM(G16:H16)),"")</f>
        <v>1561.5893445922729</v>
      </c>
      <c r="G16" s="16">
        <f>IF(D16&lt;=$E$7,IFERROR(E15*$J$6,""),"")</f>
        <v>2637.6255650067701</v>
      </c>
      <c r="H16" s="16">
        <f>IFERROR(G16*16%,"")</f>
        <v>422.02009040108322</v>
      </c>
      <c r="I16" s="16">
        <f>IF(D16&lt;=$E$7,$E$8,"")</f>
        <v>4621.2350000001261</v>
      </c>
    </row>
    <row r="17" spans="1:9" x14ac:dyDescent="0.25">
      <c r="A17">
        <v>2</v>
      </c>
      <c r="D17" s="15">
        <f t="shared" si="0"/>
        <v>2</v>
      </c>
      <c r="E17" s="16">
        <f t="shared" ref="E17:E75" si="1">IF(D17&lt;=$E$7,IF(D17=0,$E$6,E16-F17),"")</f>
        <v>96829.042210278334</v>
      </c>
      <c r="F17" s="16">
        <f t="shared" ref="F17:F75" si="2">IF(D17&lt;=$E$7,IF(D17=0,0,I17-SUM(G17:H17)),"")</f>
        <v>1609.3684451294025</v>
      </c>
      <c r="G17" s="16">
        <f t="shared" ref="G17:G75" si="3">IF(D17&lt;=$E$7,IFERROR(E16*$J$6,""),"")</f>
        <v>2596.4366852333824</v>
      </c>
      <c r="H17" s="16">
        <f t="shared" ref="H17:H75" si="4">IFERROR(G17*16%,"")</f>
        <v>415.4298696373412</v>
      </c>
      <c r="I17" s="16">
        <f t="shared" ref="I17:I75" si="5">IF(D17&lt;=$E$7,$E$8,"")</f>
        <v>4621.2350000001261</v>
      </c>
    </row>
    <row r="18" spans="1:9" x14ac:dyDescent="0.25">
      <c r="A18">
        <v>3</v>
      </c>
      <c r="D18" s="15">
        <f t="shared" si="0"/>
        <v>3</v>
      </c>
      <c r="E18" s="16">
        <f t="shared" si="1"/>
        <v>95170.432793438027</v>
      </c>
      <c r="F18" s="16">
        <f t="shared" si="2"/>
        <v>1658.6094168403088</v>
      </c>
      <c r="G18" s="16">
        <f t="shared" si="3"/>
        <v>2553.9875716894976</v>
      </c>
      <c r="H18" s="16">
        <f t="shared" si="4"/>
        <v>408.63801147031961</v>
      </c>
      <c r="I18" s="16">
        <f t="shared" si="5"/>
        <v>4621.2350000001261</v>
      </c>
    </row>
    <row r="19" spans="1:9" x14ac:dyDescent="0.25">
      <c r="A19">
        <v>4</v>
      </c>
      <c r="D19" s="15">
        <f t="shared" si="0"/>
        <v>4</v>
      </c>
      <c r="E19" s="16">
        <f t="shared" si="1"/>
        <v>93461.075805635177</v>
      </c>
      <c r="F19" s="16">
        <f t="shared" si="2"/>
        <v>1709.3569878028488</v>
      </c>
      <c r="G19" s="16">
        <f t="shared" si="3"/>
        <v>2510.2396656873079</v>
      </c>
      <c r="H19" s="16">
        <f t="shared" si="4"/>
        <v>401.63834650996927</v>
      </c>
      <c r="I19" s="16">
        <f t="shared" si="5"/>
        <v>4621.2350000001261</v>
      </c>
    </row>
    <row r="20" spans="1:9" x14ac:dyDescent="0.25">
      <c r="A20">
        <v>5</v>
      </c>
      <c r="D20" s="15">
        <f t="shared" si="0"/>
        <v>5</v>
      </c>
      <c r="E20" s="16">
        <f t="shared" si="1"/>
        <v>91699.418551019611</v>
      </c>
      <c r="F20" s="16">
        <f t="shared" si="2"/>
        <v>1761.6572546155694</v>
      </c>
      <c r="G20" s="16">
        <f t="shared" si="3"/>
        <v>2465.1532287797904</v>
      </c>
      <c r="H20" s="16">
        <f t="shared" si="4"/>
        <v>394.4245166047665</v>
      </c>
      <c r="I20" s="16">
        <f t="shared" si="5"/>
        <v>4621.2350000001261</v>
      </c>
    </row>
    <row r="21" spans="1:9" x14ac:dyDescent="0.25">
      <c r="A21">
        <v>6</v>
      </c>
      <c r="D21" s="15">
        <f t="shared" si="0"/>
        <v>6</v>
      </c>
      <c r="E21" s="16">
        <f t="shared" si="1"/>
        <v>89883.860826750024</v>
      </c>
      <c r="F21" s="16">
        <f t="shared" si="2"/>
        <v>1815.5577242695917</v>
      </c>
      <c r="G21" s="16">
        <f t="shared" si="3"/>
        <v>2418.6873066642538</v>
      </c>
      <c r="H21" s="16">
        <f t="shared" si="4"/>
        <v>386.98996906628059</v>
      </c>
      <c r="I21" s="16">
        <f t="shared" si="5"/>
        <v>4621.2350000001261</v>
      </c>
    </row>
    <row r="22" spans="1:9" x14ac:dyDescent="0.25">
      <c r="A22">
        <v>7</v>
      </c>
      <c r="D22" s="15">
        <f t="shared" si="0"/>
        <v>7</v>
      </c>
      <c r="E22" s="16">
        <f t="shared" si="1"/>
        <v>88012.753469448391</v>
      </c>
      <c r="F22" s="16">
        <f t="shared" si="2"/>
        <v>1871.1073573016279</v>
      </c>
      <c r="G22" s="16">
        <f t="shared" si="3"/>
        <v>2370.7996919814641</v>
      </c>
      <c r="H22" s="16">
        <f t="shared" si="4"/>
        <v>379.32795071703424</v>
      </c>
      <c r="I22" s="16">
        <f t="shared" si="5"/>
        <v>4621.2350000001261</v>
      </c>
    </row>
    <row r="23" spans="1:9" x14ac:dyDescent="0.25">
      <c r="A23">
        <v>8</v>
      </c>
      <c r="D23" s="15">
        <f t="shared" si="0"/>
        <v>8</v>
      </c>
      <c r="E23" s="16">
        <f t="shared" si="1"/>
        <v>86084.396857181069</v>
      </c>
      <c r="F23" s="16">
        <f t="shared" si="2"/>
        <v>1928.3566122673242</v>
      </c>
      <c r="G23" s="16">
        <f t="shared" si="3"/>
        <v>2321.4468859765534</v>
      </c>
      <c r="H23" s="16">
        <f t="shared" si="4"/>
        <v>371.43150175624857</v>
      </c>
      <c r="I23" s="16">
        <f t="shared" si="5"/>
        <v>4621.2350000001261</v>
      </c>
    </row>
    <row r="24" spans="1:9" x14ac:dyDescent="0.25">
      <c r="A24">
        <v>9</v>
      </c>
      <c r="D24" s="15">
        <f t="shared" si="0"/>
        <v>9</v>
      </c>
      <c r="E24" s="16">
        <f t="shared" si="1"/>
        <v>84097.039365605742</v>
      </c>
      <c r="F24" s="16">
        <f t="shared" si="2"/>
        <v>1987.3574915753311</v>
      </c>
      <c r="G24" s="16">
        <f t="shared" si="3"/>
        <v>2270.5840589868922</v>
      </c>
      <c r="H24" s="16">
        <f t="shared" si="4"/>
        <v>363.29344943790278</v>
      </c>
      <c r="I24" s="16">
        <f t="shared" si="5"/>
        <v>4621.2350000001261</v>
      </c>
    </row>
    <row r="25" spans="1:9" x14ac:dyDescent="0.25">
      <c r="A25">
        <v>10</v>
      </c>
      <c r="D25" s="15">
        <f t="shared" si="0"/>
        <v>10</v>
      </c>
      <c r="E25" s="16">
        <f t="shared" si="1"/>
        <v>82048.875776882007</v>
      </c>
      <c r="F25" s="16">
        <f t="shared" si="2"/>
        <v>2048.163588723738</v>
      </c>
      <c r="G25" s="16">
        <f t="shared" si="3"/>
        <v>2218.165009721024</v>
      </c>
      <c r="H25" s="16">
        <f t="shared" si="4"/>
        <v>354.90640155536386</v>
      </c>
      <c r="I25" s="16">
        <f t="shared" si="5"/>
        <v>4621.2350000001261</v>
      </c>
    </row>
    <row r="26" spans="1:9" x14ac:dyDescent="0.25">
      <c r="A26">
        <v>11</v>
      </c>
      <c r="D26" s="15">
        <f t="shared" si="0"/>
        <v>11</v>
      </c>
      <c r="E26" s="16">
        <f t="shared" si="1"/>
        <v>79938.045639900243</v>
      </c>
      <c r="F26" s="16">
        <f t="shared" si="2"/>
        <v>2110.8301369817691</v>
      </c>
      <c r="G26" s="16">
        <f t="shared" si="3"/>
        <v>2164.1421232916869</v>
      </c>
      <c r="H26" s="16">
        <f t="shared" si="4"/>
        <v>346.26273972666991</v>
      </c>
      <c r="I26" s="16">
        <f t="shared" si="5"/>
        <v>4621.2350000001261</v>
      </c>
    </row>
    <row r="27" spans="1:9" x14ac:dyDescent="0.25">
      <c r="A27">
        <v>12</v>
      </c>
      <c r="D27" s="15">
        <f t="shared" si="0"/>
        <v>12</v>
      </c>
      <c r="E27" s="16">
        <f t="shared" si="1"/>
        <v>77762.631580339279</v>
      </c>
      <c r="F27" s="16">
        <f t="shared" si="2"/>
        <v>2175.4140595609715</v>
      </c>
      <c r="G27" s="16">
        <f t="shared" si="3"/>
        <v>2108.4663279647884</v>
      </c>
      <c r="H27" s="16">
        <f t="shared" si="4"/>
        <v>337.35461247436615</v>
      </c>
      <c r="I27" s="16">
        <f t="shared" si="5"/>
        <v>4621.2350000001261</v>
      </c>
    </row>
    <row r="28" spans="1:9" x14ac:dyDescent="0.25">
      <c r="A28">
        <v>13</v>
      </c>
      <c r="D28" s="15">
        <f t="shared" si="0"/>
        <v>13</v>
      </c>
      <c r="E28" s="16">
        <f t="shared" si="1"/>
        <v>75520.657559017825</v>
      </c>
      <c r="F28" s="16">
        <f t="shared" si="2"/>
        <v>2241.9740213214604</v>
      </c>
      <c r="G28" s="16">
        <f t="shared" si="3"/>
        <v>2051.0870505850567</v>
      </c>
      <c r="H28" s="16">
        <f t="shared" si="4"/>
        <v>328.17392809360905</v>
      </c>
      <c r="I28" s="16">
        <f t="shared" si="5"/>
        <v>4621.2350000001261</v>
      </c>
    </row>
    <row r="29" spans="1:9" x14ac:dyDescent="0.25">
      <c r="A29">
        <v>14</v>
      </c>
      <c r="D29" s="15">
        <f t="shared" si="0"/>
        <v>14</v>
      </c>
      <c r="E29" s="16">
        <f t="shared" si="1"/>
        <v>73210.087076957629</v>
      </c>
      <c r="F29" s="16">
        <f t="shared" si="2"/>
        <v>2310.5704820601945</v>
      </c>
      <c r="G29" s="16">
        <f t="shared" si="3"/>
        <v>1991.9521706378719</v>
      </c>
      <c r="H29" s="16">
        <f t="shared" si="4"/>
        <v>318.71234730205953</v>
      </c>
      <c r="I29" s="16">
        <f t="shared" si="5"/>
        <v>4621.2350000001261</v>
      </c>
    </row>
    <row r="30" spans="1:9" x14ac:dyDescent="0.25">
      <c r="A30">
        <v>15</v>
      </c>
      <c r="D30" s="15">
        <f t="shared" si="0"/>
        <v>15</v>
      </c>
      <c r="E30" s="16">
        <f t="shared" si="1"/>
        <v>70828.821325527941</v>
      </c>
      <c r="F30" s="16">
        <f t="shared" si="2"/>
        <v>2381.2657514296857</v>
      </c>
      <c r="G30" s="16">
        <f t="shared" si="3"/>
        <v>1931.0079729055519</v>
      </c>
      <c r="H30" s="16">
        <f t="shared" si="4"/>
        <v>308.96127566488832</v>
      </c>
      <c r="I30" s="16">
        <f t="shared" si="5"/>
        <v>4621.2350000001261</v>
      </c>
    </row>
    <row r="31" spans="1:9" x14ac:dyDescent="0.25">
      <c r="A31">
        <v>16</v>
      </c>
      <c r="D31" s="15">
        <f t="shared" si="0"/>
        <v>16</v>
      </c>
      <c r="E31" s="16">
        <f t="shared" si="1"/>
        <v>68374.697279990927</v>
      </c>
      <c r="F31" s="16">
        <f t="shared" si="2"/>
        <v>2454.1240455370198</v>
      </c>
      <c r="G31" s="16">
        <f t="shared" si="3"/>
        <v>1868.1990986750918</v>
      </c>
      <c r="H31" s="16">
        <f t="shared" si="4"/>
        <v>298.91185578801469</v>
      </c>
      <c r="I31" s="16">
        <f t="shared" si="5"/>
        <v>4621.2350000001261</v>
      </c>
    </row>
    <row r="32" spans="1:9" x14ac:dyDescent="0.25">
      <c r="A32">
        <v>17</v>
      </c>
      <c r="D32" s="15">
        <f t="shared" si="0"/>
        <v>17</v>
      </c>
      <c r="E32" s="16">
        <f t="shared" si="1"/>
        <v>65845.48573471632</v>
      </c>
      <c r="F32" s="16">
        <f t="shared" si="2"/>
        <v>2529.211545274612</v>
      </c>
      <c r="G32" s="16">
        <f t="shared" si="3"/>
        <v>1803.4684954530292</v>
      </c>
      <c r="H32" s="16">
        <f t="shared" si="4"/>
        <v>288.55495927248467</v>
      </c>
      <c r="I32" s="16">
        <f t="shared" si="5"/>
        <v>4621.2350000001261</v>
      </c>
    </row>
    <row r="33" spans="1:9" x14ac:dyDescent="0.25">
      <c r="A33">
        <v>18</v>
      </c>
      <c r="D33" s="15">
        <f t="shared" si="0"/>
        <v>18</v>
      </c>
      <c r="E33" s="16">
        <f t="shared" si="1"/>
        <v>63238.889278280636</v>
      </c>
      <c r="F33" s="16">
        <f t="shared" si="2"/>
        <v>2606.5964564356809</v>
      </c>
      <c r="G33" s="16">
        <f t="shared" si="3"/>
        <v>1736.7573651417633</v>
      </c>
      <c r="H33" s="16">
        <f t="shared" si="4"/>
        <v>277.88117842268213</v>
      </c>
      <c r="I33" s="16">
        <f t="shared" si="5"/>
        <v>4621.2350000001261</v>
      </c>
    </row>
    <row r="34" spans="1:9" x14ac:dyDescent="0.25">
      <c r="A34">
        <v>19</v>
      </c>
      <c r="D34" s="15">
        <f t="shared" si="0"/>
        <v>19</v>
      </c>
      <c r="E34" s="16">
        <f t="shared" si="1"/>
        <v>60552.540206611608</v>
      </c>
      <c r="F34" s="16">
        <f t="shared" si="2"/>
        <v>2686.3490716690299</v>
      </c>
      <c r="G34" s="16">
        <f t="shared" si="3"/>
        <v>1668.0051106302553</v>
      </c>
      <c r="H34" s="16">
        <f t="shared" si="4"/>
        <v>266.88081770084085</v>
      </c>
      <c r="I34" s="16">
        <f t="shared" si="5"/>
        <v>4621.2350000001261</v>
      </c>
    </row>
    <row r="35" spans="1:9" x14ac:dyDescent="0.25">
      <c r="A35">
        <v>20</v>
      </c>
      <c r="D35" s="15">
        <f t="shared" si="0"/>
        <v>20</v>
      </c>
      <c r="E35" s="16">
        <f t="shared" si="1"/>
        <v>57783.998372282163</v>
      </c>
      <c r="F35" s="16">
        <f t="shared" si="2"/>
        <v>2768.5418343294405</v>
      </c>
      <c r="G35" s="16">
        <f t="shared" si="3"/>
        <v>1597.1492807505908</v>
      </c>
      <c r="H35" s="16">
        <f t="shared" si="4"/>
        <v>255.54388492009454</v>
      </c>
      <c r="I35" s="16">
        <f t="shared" si="5"/>
        <v>4621.2350000001261</v>
      </c>
    </row>
    <row r="36" spans="1:9" x14ac:dyDescent="0.25">
      <c r="A36">
        <v>21</v>
      </c>
      <c r="D36" s="15">
        <f t="shared" si="0"/>
        <v>21</v>
      </c>
      <c r="E36" s="16">
        <f t="shared" si="1"/>
        <v>54930.748968000516</v>
      </c>
      <c r="F36" s="16">
        <f t="shared" si="2"/>
        <v>2853.2494042816502</v>
      </c>
      <c r="G36" s="16">
        <f t="shared" si="3"/>
        <v>1524.1255135504102</v>
      </c>
      <c r="H36" s="16">
        <f t="shared" si="4"/>
        <v>243.86008216806565</v>
      </c>
      <c r="I36" s="16">
        <f t="shared" si="5"/>
        <v>4621.2350000001261</v>
      </c>
    </row>
    <row r="37" spans="1:9" x14ac:dyDescent="0.25">
      <c r="A37">
        <v>22</v>
      </c>
      <c r="D37" s="15">
        <f t="shared" si="0"/>
        <v>22</v>
      </c>
      <c r="E37" s="16">
        <f t="shared" si="1"/>
        <v>51990.200242282815</v>
      </c>
      <c r="F37" s="16">
        <f t="shared" si="2"/>
        <v>2940.5487257177042</v>
      </c>
      <c r="G37" s="16">
        <f t="shared" si="3"/>
        <v>1448.867477829674</v>
      </c>
      <c r="H37" s="16">
        <f t="shared" si="4"/>
        <v>231.81879645274785</v>
      </c>
      <c r="I37" s="16">
        <f t="shared" si="5"/>
        <v>4621.2350000001261</v>
      </c>
    </row>
    <row r="38" spans="1:9" x14ac:dyDescent="0.25">
      <c r="A38">
        <v>23</v>
      </c>
      <c r="D38" s="15">
        <f t="shared" si="0"/>
        <v>23</v>
      </c>
      <c r="E38" s="16">
        <f t="shared" si="1"/>
        <v>48959.681145233539</v>
      </c>
      <c r="F38" s="16">
        <f t="shared" si="2"/>
        <v>3030.5190970492768</v>
      </c>
      <c r="G38" s="16">
        <f t="shared" si="3"/>
        <v>1371.3068128886632</v>
      </c>
      <c r="H38" s="16">
        <f t="shared" si="4"/>
        <v>219.40909006218612</v>
      </c>
      <c r="I38" s="16">
        <f t="shared" si="5"/>
        <v>4621.2350000001261</v>
      </c>
    </row>
    <row r="39" spans="1:9" x14ac:dyDescent="0.25">
      <c r="A39">
        <v>24</v>
      </c>
      <c r="D39" s="15">
        <f t="shared" si="0"/>
        <v>24</v>
      </c>
      <c r="E39" s="16">
        <f t="shared" si="1"/>
        <v>45836.438902295085</v>
      </c>
      <c r="F39" s="16">
        <f t="shared" si="2"/>
        <v>3123.2422429384505</v>
      </c>
      <c r="G39" s="16">
        <f t="shared" si="3"/>
        <v>1291.3730664324792</v>
      </c>
      <c r="H39" s="16">
        <f t="shared" si="4"/>
        <v>206.61969062919667</v>
      </c>
      <c r="I39" s="16">
        <f t="shared" si="5"/>
        <v>4621.2350000001261</v>
      </c>
    </row>
    <row r="40" spans="1:9" x14ac:dyDescent="0.25">
      <c r="A40">
        <v>25</v>
      </c>
      <c r="D40" s="15">
        <f t="shared" si="0"/>
        <v>25</v>
      </c>
      <c r="E40" s="16">
        <f t="shared" si="1"/>
        <v>42617.636513762707</v>
      </c>
      <c r="F40" s="16">
        <f t="shared" si="2"/>
        <v>3218.8023885323792</v>
      </c>
      <c r="G40" s="16">
        <f t="shared" si="3"/>
        <v>1208.9936305756437</v>
      </c>
      <c r="H40" s="16">
        <f t="shared" si="4"/>
        <v>193.43898089210299</v>
      </c>
      <c r="I40" s="16">
        <f t="shared" si="5"/>
        <v>4621.2350000001261</v>
      </c>
    </row>
    <row r="41" spans="1:9" x14ac:dyDescent="0.25">
      <c r="A41">
        <v>26</v>
      </c>
      <c r="D41" s="15">
        <f t="shared" si="0"/>
        <v>26</v>
      </c>
      <c r="E41" s="16">
        <f t="shared" si="1"/>
        <v>39300.350177793429</v>
      </c>
      <c r="F41" s="16">
        <f t="shared" si="2"/>
        <v>3317.2863359692747</v>
      </c>
      <c r="G41" s="16">
        <f t="shared" si="3"/>
        <v>1124.0936758886651</v>
      </c>
      <c r="H41" s="16">
        <f t="shared" si="4"/>
        <v>179.85498814218641</v>
      </c>
      <c r="I41" s="16">
        <f t="shared" si="5"/>
        <v>4621.2350000001261</v>
      </c>
    </row>
    <row r="42" spans="1:9" x14ac:dyDescent="0.25">
      <c r="A42">
        <v>27</v>
      </c>
      <c r="D42" s="15">
        <f t="shared" si="0"/>
        <v>27</v>
      </c>
      <c r="E42" s="16">
        <f t="shared" si="1"/>
        <v>35881.566634568233</v>
      </c>
      <c r="F42" s="16">
        <f t="shared" si="2"/>
        <v>3418.7835432251968</v>
      </c>
      <c r="G42" s="16">
        <f t="shared" si="3"/>
        <v>1036.596083426663</v>
      </c>
      <c r="H42" s="16">
        <f t="shared" si="4"/>
        <v>165.85537334826608</v>
      </c>
      <c r="I42" s="16">
        <f t="shared" si="5"/>
        <v>4621.2350000001261</v>
      </c>
    </row>
    <row r="43" spans="1:9" x14ac:dyDescent="0.25">
      <c r="A43">
        <v>28</v>
      </c>
      <c r="D43" s="15">
        <f t="shared" si="0"/>
        <v>28</v>
      </c>
      <c r="E43" s="16">
        <f t="shared" si="1"/>
        <v>32358.180429194948</v>
      </c>
      <c r="F43" s="16">
        <f t="shared" si="2"/>
        <v>3523.3862053732855</v>
      </c>
      <c r="G43" s="16">
        <f t="shared" si="3"/>
        <v>946.42137467831094</v>
      </c>
      <c r="H43" s="16">
        <f t="shared" si="4"/>
        <v>151.42741994852975</v>
      </c>
      <c r="I43" s="16">
        <f t="shared" si="5"/>
        <v>4621.2350000001261</v>
      </c>
    </row>
    <row r="44" spans="1:9" x14ac:dyDescent="0.25">
      <c r="A44">
        <v>29</v>
      </c>
      <c r="D44" s="15">
        <f t="shared" si="0"/>
        <v>29</v>
      </c>
      <c r="E44" s="16">
        <f t="shared" si="1"/>
        <v>28726.991090865718</v>
      </c>
      <c r="F44" s="16">
        <f t="shared" si="2"/>
        <v>3631.1893383292286</v>
      </c>
      <c r="G44" s="16">
        <f t="shared" si="3"/>
        <v>853.48763937146327</v>
      </c>
      <c r="H44" s="16">
        <f t="shared" si="4"/>
        <v>136.55802229943413</v>
      </c>
      <c r="I44" s="16">
        <f t="shared" si="5"/>
        <v>4621.2350000001261</v>
      </c>
    </row>
    <row r="45" spans="1:9" x14ac:dyDescent="0.25">
      <c r="A45">
        <v>30</v>
      </c>
      <c r="D45" s="15">
        <f t="shared" si="0"/>
        <v>30</v>
      </c>
      <c r="E45" s="16">
        <f t="shared" si="1"/>
        <v>24984.700225706667</v>
      </c>
      <c r="F45" s="16">
        <f t="shared" si="2"/>
        <v>3742.2908651590524</v>
      </c>
      <c r="G45" s="16">
        <f t="shared" si="3"/>
        <v>757.71046106989138</v>
      </c>
      <c r="H45" s="16">
        <f t="shared" si="4"/>
        <v>121.23367377118262</v>
      </c>
      <c r="I45" s="16">
        <f t="shared" si="5"/>
        <v>4621.2350000001261</v>
      </c>
    </row>
    <row r="46" spans="1:9" x14ac:dyDescent="0.25">
      <c r="A46">
        <v>31</v>
      </c>
      <c r="D46" s="15">
        <f t="shared" si="0"/>
        <v>31</v>
      </c>
      <c r="E46" s="16">
        <f t="shared" si="1"/>
        <v>21127.908520679051</v>
      </c>
      <c r="F46" s="16">
        <f t="shared" si="2"/>
        <v>3856.791705027616</v>
      </c>
      <c r="G46" s="16">
        <f t="shared" si="3"/>
        <v>659.0028404935432</v>
      </c>
      <c r="H46" s="16">
        <f t="shared" si="4"/>
        <v>105.44045447896691</v>
      </c>
      <c r="I46" s="16">
        <f t="shared" si="5"/>
        <v>4621.2350000001261</v>
      </c>
    </row>
    <row r="47" spans="1:9" x14ac:dyDescent="0.25">
      <c r="A47">
        <v>32</v>
      </c>
      <c r="D47" s="15">
        <f t="shared" si="0"/>
        <v>32</v>
      </c>
      <c r="E47" s="16">
        <f t="shared" si="1"/>
        <v>17153.112655810426</v>
      </c>
      <c r="F47" s="16">
        <f t="shared" si="2"/>
        <v>3974.795864868624</v>
      </c>
      <c r="G47" s="16">
        <f t="shared" si="3"/>
        <v>557.27511649267433</v>
      </c>
      <c r="H47" s="16">
        <f t="shared" si="4"/>
        <v>89.164018638827898</v>
      </c>
      <c r="I47" s="16">
        <f t="shared" si="5"/>
        <v>4621.2350000001261</v>
      </c>
    </row>
    <row r="48" spans="1:9" x14ac:dyDescent="0.25">
      <c r="A48">
        <v>33</v>
      </c>
      <c r="D48" s="15">
        <f t="shared" si="0"/>
        <v>33</v>
      </c>
      <c r="E48" s="16">
        <f t="shared" si="1"/>
        <v>13056.702121951017</v>
      </c>
      <c r="F48" s="16">
        <f t="shared" si="2"/>
        <v>4096.4105338594081</v>
      </c>
      <c r="G48" s="16">
        <f t="shared" si="3"/>
        <v>452.43488460406752</v>
      </c>
      <c r="H48" s="16">
        <f t="shared" si="4"/>
        <v>72.389581536650809</v>
      </c>
      <c r="I48" s="16">
        <f t="shared" si="5"/>
        <v>4621.2350000001261</v>
      </c>
    </row>
    <row r="49" spans="1:9" x14ac:dyDescent="0.25">
      <c r="A49">
        <v>34</v>
      </c>
      <c r="D49" s="15">
        <f t="shared" si="0"/>
        <v>34</v>
      </c>
      <c r="E49" s="16">
        <f t="shared" si="1"/>
        <v>8834.9559411647097</v>
      </c>
      <c r="F49" s="16">
        <f t="shared" si="2"/>
        <v>4221.7461807863065</v>
      </c>
      <c r="G49" s="16">
        <f t="shared" si="3"/>
        <v>344.38691311536144</v>
      </c>
      <c r="H49" s="16">
        <f t="shared" si="4"/>
        <v>55.101906098457832</v>
      </c>
      <c r="I49" s="16">
        <f t="shared" si="5"/>
        <v>4621.2350000001261</v>
      </c>
    </row>
    <row r="50" spans="1:9" x14ac:dyDescent="0.25">
      <c r="A50">
        <v>35</v>
      </c>
      <c r="D50" s="15">
        <f t="shared" si="0"/>
        <v>35</v>
      </c>
      <c r="E50" s="16">
        <f t="shared" si="1"/>
        <v>4484.0392867756273</v>
      </c>
      <c r="F50" s="16">
        <f t="shared" si="2"/>
        <v>4350.9166543890824</v>
      </c>
      <c r="G50" s="16">
        <f t="shared" si="3"/>
        <v>233.03305656124485</v>
      </c>
      <c r="H50" s="16">
        <f t="shared" si="4"/>
        <v>37.285289049799175</v>
      </c>
      <c r="I50" s="16">
        <f t="shared" si="5"/>
        <v>4621.2350000001261</v>
      </c>
    </row>
    <row r="51" spans="1:9" x14ac:dyDescent="0.25">
      <c r="A51">
        <v>36</v>
      </c>
      <c r="D51" s="15">
        <f t="shared" si="0"/>
        <v>36</v>
      </c>
      <c r="E51" s="16">
        <f>IF(D51&lt;=$E$7,IF(D51=0,$E$6,E50-F51),"")</f>
        <v>1.127773430198431E-10</v>
      </c>
      <c r="F51" s="16">
        <f t="shared" si="2"/>
        <v>4484.0392867755145</v>
      </c>
      <c r="G51" s="16">
        <f t="shared" si="3"/>
        <v>118.27216657294117</v>
      </c>
      <c r="H51" s="16">
        <f t="shared" si="4"/>
        <v>18.923546651670588</v>
      </c>
      <c r="I51" s="16">
        <f t="shared" si="5"/>
        <v>4621.2350000001261</v>
      </c>
    </row>
    <row r="52" spans="1:9" x14ac:dyDescent="0.25">
      <c r="A52">
        <v>37</v>
      </c>
      <c r="D52" s="15" t="str">
        <f t="shared" si="0"/>
        <v/>
      </c>
      <c r="E52" s="16" t="str">
        <f t="shared" si="1"/>
        <v/>
      </c>
      <c r="F52" s="16" t="str">
        <f t="shared" si="2"/>
        <v/>
      </c>
      <c r="G52" s="16" t="str">
        <f t="shared" si="3"/>
        <v/>
      </c>
      <c r="H52" s="16" t="str">
        <f t="shared" si="4"/>
        <v/>
      </c>
      <c r="I52" s="16" t="str">
        <f t="shared" si="5"/>
        <v/>
      </c>
    </row>
    <row r="53" spans="1:9" x14ac:dyDescent="0.25">
      <c r="A53">
        <v>38</v>
      </c>
      <c r="D53" s="15" t="str">
        <f t="shared" si="0"/>
        <v/>
      </c>
      <c r="E53" s="16" t="str">
        <f t="shared" si="1"/>
        <v/>
      </c>
      <c r="F53" s="16" t="str">
        <f t="shared" si="2"/>
        <v/>
      </c>
      <c r="G53" s="16" t="str">
        <f t="shared" si="3"/>
        <v/>
      </c>
      <c r="H53" s="16" t="str">
        <f t="shared" si="4"/>
        <v/>
      </c>
      <c r="I53" s="16" t="str">
        <f t="shared" si="5"/>
        <v/>
      </c>
    </row>
    <row r="54" spans="1:9" x14ac:dyDescent="0.25">
      <c r="A54">
        <v>39</v>
      </c>
      <c r="D54" s="15" t="str">
        <f t="shared" si="0"/>
        <v/>
      </c>
      <c r="E54" s="16" t="str">
        <f t="shared" si="1"/>
        <v/>
      </c>
      <c r="F54" s="16" t="str">
        <f t="shared" si="2"/>
        <v/>
      </c>
      <c r="G54" s="16" t="str">
        <f t="shared" si="3"/>
        <v/>
      </c>
      <c r="H54" s="16" t="str">
        <f t="shared" si="4"/>
        <v/>
      </c>
      <c r="I54" s="16" t="str">
        <f t="shared" si="5"/>
        <v/>
      </c>
    </row>
    <row r="55" spans="1:9" x14ac:dyDescent="0.25">
      <c r="A55">
        <v>40</v>
      </c>
      <c r="D55" s="15" t="str">
        <f t="shared" si="0"/>
        <v/>
      </c>
      <c r="E55" s="16" t="str">
        <f t="shared" si="1"/>
        <v/>
      </c>
      <c r="F55" s="16" t="str">
        <f t="shared" si="2"/>
        <v/>
      </c>
      <c r="G55" s="16" t="str">
        <f t="shared" si="3"/>
        <v/>
      </c>
      <c r="H55" s="16" t="str">
        <f t="shared" si="4"/>
        <v/>
      </c>
      <c r="I55" s="16" t="str">
        <f t="shared" si="5"/>
        <v/>
      </c>
    </row>
    <row r="56" spans="1:9" x14ac:dyDescent="0.25">
      <c r="A56">
        <v>41</v>
      </c>
      <c r="D56" s="15" t="str">
        <f t="shared" si="0"/>
        <v/>
      </c>
      <c r="E56" s="16" t="str">
        <f t="shared" si="1"/>
        <v/>
      </c>
      <c r="F56" s="16" t="str">
        <f t="shared" si="2"/>
        <v/>
      </c>
      <c r="G56" s="16" t="str">
        <f t="shared" si="3"/>
        <v/>
      </c>
      <c r="H56" s="16" t="str">
        <f t="shared" si="4"/>
        <v/>
      </c>
      <c r="I56" s="16" t="str">
        <f t="shared" si="5"/>
        <v/>
      </c>
    </row>
    <row r="57" spans="1:9" x14ac:dyDescent="0.25">
      <c r="A57">
        <v>42</v>
      </c>
      <c r="D57" s="15" t="str">
        <f t="shared" si="0"/>
        <v/>
      </c>
      <c r="E57" s="16" t="str">
        <f t="shared" si="1"/>
        <v/>
      </c>
      <c r="F57" s="16" t="str">
        <f t="shared" si="2"/>
        <v/>
      </c>
      <c r="G57" s="16" t="str">
        <f t="shared" si="3"/>
        <v/>
      </c>
      <c r="H57" s="16" t="str">
        <f t="shared" si="4"/>
        <v/>
      </c>
      <c r="I57" s="16" t="str">
        <f t="shared" si="5"/>
        <v/>
      </c>
    </row>
    <row r="58" spans="1:9" x14ac:dyDescent="0.25">
      <c r="A58">
        <v>43</v>
      </c>
      <c r="D58" s="15" t="str">
        <f t="shared" si="0"/>
        <v/>
      </c>
      <c r="E58" s="16" t="str">
        <f t="shared" si="1"/>
        <v/>
      </c>
      <c r="F58" s="16" t="str">
        <f t="shared" si="2"/>
        <v/>
      </c>
      <c r="G58" s="16" t="str">
        <f t="shared" si="3"/>
        <v/>
      </c>
      <c r="H58" s="16" t="str">
        <f t="shared" si="4"/>
        <v/>
      </c>
      <c r="I58" s="16" t="str">
        <f t="shared" si="5"/>
        <v/>
      </c>
    </row>
    <row r="59" spans="1:9" x14ac:dyDescent="0.25">
      <c r="A59">
        <v>44</v>
      </c>
      <c r="D59" s="15" t="str">
        <f t="shared" si="0"/>
        <v/>
      </c>
      <c r="E59" s="16" t="str">
        <f t="shared" si="1"/>
        <v/>
      </c>
      <c r="F59" s="16" t="str">
        <f t="shared" si="2"/>
        <v/>
      </c>
      <c r="G59" s="16" t="str">
        <f t="shared" si="3"/>
        <v/>
      </c>
      <c r="H59" s="16" t="str">
        <f t="shared" si="4"/>
        <v/>
      </c>
      <c r="I59" s="16" t="str">
        <f t="shared" si="5"/>
        <v/>
      </c>
    </row>
    <row r="60" spans="1:9" x14ac:dyDescent="0.25">
      <c r="A60">
        <v>45</v>
      </c>
      <c r="D60" s="15" t="str">
        <f t="shared" si="0"/>
        <v/>
      </c>
      <c r="E60" s="16" t="str">
        <f t="shared" si="1"/>
        <v/>
      </c>
      <c r="F60" s="16" t="str">
        <f t="shared" si="2"/>
        <v/>
      </c>
      <c r="G60" s="16" t="str">
        <f t="shared" si="3"/>
        <v/>
      </c>
      <c r="H60" s="16" t="str">
        <f t="shared" si="4"/>
        <v/>
      </c>
      <c r="I60" s="16" t="str">
        <f t="shared" si="5"/>
        <v/>
      </c>
    </row>
    <row r="61" spans="1:9" x14ac:dyDescent="0.25">
      <c r="A61">
        <v>46</v>
      </c>
      <c r="D61" s="15" t="str">
        <f t="shared" si="0"/>
        <v/>
      </c>
      <c r="E61" s="16" t="str">
        <f t="shared" si="1"/>
        <v/>
      </c>
      <c r="F61" s="16" t="str">
        <f t="shared" si="2"/>
        <v/>
      </c>
      <c r="G61" s="16" t="str">
        <f t="shared" si="3"/>
        <v/>
      </c>
      <c r="H61" s="16" t="str">
        <f t="shared" si="4"/>
        <v/>
      </c>
      <c r="I61" s="16" t="str">
        <f t="shared" si="5"/>
        <v/>
      </c>
    </row>
    <row r="62" spans="1:9" x14ac:dyDescent="0.25">
      <c r="A62">
        <v>47</v>
      </c>
      <c r="D62" s="15" t="str">
        <f t="shared" si="0"/>
        <v/>
      </c>
      <c r="E62" s="16" t="str">
        <f t="shared" si="1"/>
        <v/>
      </c>
      <c r="F62" s="16" t="str">
        <f t="shared" si="2"/>
        <v/>
      </c>
      <c r="G62" s="16" t="str">
        <f t="shared" si="3"/>
        <v/>
      </c>
      <c r="H62" s="16" t="str">
        <f t="shared" si="4"/>
        <v/>
      </c>
      <c r="I62" s="16" t="str">
        <f t="shared" si="5"/>
        <v/>
      </c>
    </row>
    <row r="63" spans="1:9" x14ac:dyDescent="0.25">
      <c r="A63">
        <v>48</v>
      </c>
      <c r="D63" s="15" t="str">
        <f t="shared" si="0"/>
        <v/>
      </c>
      <c r="E63" s="16" t="str">
        <f t="shared" si="1"/>
        <v/>
      </c>
      <c r="F63" s="16" t="str">
        <f t="shared" si="2"/>
        <v/>
      </c>
      <c r="G63" s="16" t="str">
        <f t="shared" si="3"/>
        <v/>
      </c>
      <c r="H63" s="16" t="str">
        <f t="shared" si="4"/>
        <v/>
      </c>
      <c r="I63" s="16" t="str">
        <f t="shared" si="5"/>
        <v/>
      </c>
    </row>
    <row r="64" spans="1:9" x14ac:dyDescent="0.25">
      <c r="A64">
        <v>49</v>
      </c>
      <c r="D64" s="15" t="str">
        <f t="shared" si="0"/>
        <v/>
      </c>
      <c r="E64" s="16" t="str">
        <f t="shared" si="1"/>
        <v/>
      </c>
      <c r="F64" s="16" t="str">
        <f t="shared" si="2"/>
        <v/>
      </c>
      <c r="G64" s="16" t="str">
        <f t="shared" si="3"/>
        <v/>
      </c>
      <c r="H64" s="16" t="str">
        <f t="shared" si="4"/>
        <v/>
      </c>
      <c r="I64" s="16" t="str">
        <f t="shared" si="5"/>
        <v/>
      </c>
    </row>
    <row r="65" spans="1:9" x14ac:dyDescent="0.25">
      <c r="A65">
        <v>50</v>
      </c>
      <c r="D65" s="15" t="str">
        <f t="shared" si="0"/>
        <v/>
      </c>
      <c r="E65" s="16" t="str">
        <f t="shared" si="1"/>
        <v/>
      </c>
      <c r="F65" s="16" t="str">
        <f t="shared" si="2"/>
        <v/>
      </c>
      <c r="G65" s="16" t="str">
        <f t="shared" si="3"/>
        <v/>
      </c>
      <c r="H65" s="16" t="str">
        <f t="shared" si="4"/>
        <v/>
      </c>
      <c r="I65" s="16" t="str">
        <f t="shared" si="5"/>
        <v/>
      </c>
    </row>
    <row r="66" spans="1:9" x14ac:dyDescent="0.25">
      <c r="A66">
        <v>51</v>
      </c>
      <c r="D66" s="15" t="str">
        <f t="shared" si="0"/>
        <v/>
      </c>
      <c r="E66" s="16" t="str">
        <f t="shared" si="1"/>
        <v/>
      </c>
      <c r="F66" s="16" t="str">
        <f t="shared" si="2"/>
        <v/>
      </c>
      <c r="G66" s="16" t="str">
        <f t="shared" si="3"/>
        <v/>
      </c>
      <c r="H66" s="16" t="str">
        <f t="shared" si="4"/>
        <v/>
      </c>
      <c r="I66" s="16" t="str">
        <f t="shared" si="5"/>
        <v/>
      </c>
    </row>
    <row r="67" spans="1:9" x14ac:dyDescent="0.25">
      <c r="A67">
        <v>52</v>
      </c>
      <c r="D67" s="15" t="str">
        <f t="shared" si="0"/>
        <v/>
      </c>
      <c r="E67" s="16" t="str">
        <f t="shared" si="1"/>
        <v/>
      </c>
      <c r="F67" s="16" t="str">
        <f t="shared" si="2"/>
        <v/>
      </c>
      <c r="G67" s="16" t="str">
        <f t="shared" si="3"/>
        <v/>
      </c>
      <c r="H67" s="16" t="str">
        <f t="shared" si="4"/>
        <v/>
      </c>
      <c r="I67" s="16" t="str">
        <f t="shared" si="5"/>
        <v/>
      </c>
    </row>
    <row r="68" spans="1:9" x14ac:dyDescent="0.25">
      <c r="A68">
        <v>53</v>
      </c>
      <c r="D68" s="15" t="str">
        <f t="shared" si="0"/>
        <v/>
      </c>
      <c r="E68" s="16" t="str">
        <f t="shared" si="1"/>
        <v/>
      </c>
      <c r="F68" s="16" t="str">
        <f t="shared" si="2"/>
        <v/>
      </c>
      <c r="G68" s="16" t="str">
        <f t="shared" si="3"/>
        <v/>
      </c>
      <c r="H68" s="16" t="str">
        <f t="shared" si="4"/>
        <v/>
      </c>
      <c r="I68" s="16" t="str">
        <f t="shared" si="5"/>
        <v/>
      </c>
    </row>
    <row r="69" spans="1:9" x14ac:dyDescent="0.25">
      <c r="A69">
        <v>54</v>
      </c>
      <c r="D69" s="15" t="str">
        <f t="shared" si="0"/>
        <v/>
      </c>
      <c r="E69" s="16" t="str">
        <f t="shared" si="1"/>
        <v/>
      </c>
      <c r="F69" s="16" t="str">
        <f t="shared" si="2"/>
        <v/>
      </c>
      <c r="G69" s="16" t="str">
        <f t="shared" si="3"/>
        <v/>
      </c>
      <c r="H69" s="16" t="str">
        <f t="shared" si="4"/>
        <v/>
      </c>
      <c r="I69" s="16" t="str">
        <f t="shared" si="5"/>
        <v/>
      </c>
    </row>
    <row r="70" spans="1:9" x14ac:dyDescent="0.25">
      <c r="A70">
        <v>55</v>
      </c>
      <c r="D70" s="15" t="str">
        <f t="shared" si="0"/>
        <v/>
      </c>
      <c r="E70" s="16" t="str">
        <f t="shared" si="1"/>
        <v/>
      </c>
      <c r="F70" s="16" t="str">
        <f t="shared" si="2"/>
        <v/>
      </c>
      <c r="G70" s="16" t="str">
        <f t="shared" si="3"/>
        <v/>
      </c>
      <c r="H70" s="16" t="str">
        <f t="shared" si="4"/>
        <v/>
      </c>
      <c r="I70" s="16" t="str">
        <f t="shared" si="5"/>
        <v/>
      </c>
    </row>
    <row r="71" spans="1:9" x14ac:dyDescent="0.25">
      <c r="A71">
        <v>56</v>
      </c>
      <c r="D71" s="15" t="str">
        <f t="shared" si="0"/>
        <v/>
      </c>
      <c r="E71" s="16" t="str">
        <f t="shared" si="1"/>
        <v/>
      </c>
      <c r="F71" s="16" t="str">
        <f t="shared" si="2"/>
        <v/>
      </c>
      <c r="G71" s="16" t="str">
        <f t="shared" si="3"/>
        <v/>
      </c>
      <c r="H71" s="16" t="str">
        <f t="shared" si="4"/>
        <v/>
      </c>
      <c r="I71" s="16" t="str">
        <f t="shared" si="5"/>
        <v/>
      </c>
    </row>
    <row r="72" spans="1:9" x14ac:dyDescent="0.25">
      <c r="A72">
        <v>57</v>
      </c>
      <c r="D72" s="15" t="str">
        <f t="shared" si="0"/>
        <v/>
      </c>
      <c r="E72" s="16" t="str">
        <f t="shared" si="1"/>
        <v/>
      </c>
      <c r="F72" s="16" t="str">
        <f t="shared" si="2"/>
        <v/>
      </c>
      <c r="G72" s="16" t="str">
        <f t="shared" si="3"/>
        <v/>
      </c>
      <c r="H72" s="16" t="str">
        <f t="shared" si="4"/>
        <v/>
      </c>
      <c r="I72" s="16" t="str">
        <f t="shared" si="5"/>
        <v/>
      </c>
    </row>
    <row r="73" spans="1:9" x14ac:dyDescent="0.25">
      <c r="A73">
        <v>58</v>
      </c>
      <c r="D73" s="15" t="str">
        <f t="shared" si="0"/>
        <v/>
      </c>
      <c r="E73" s="16" t="str">
        <f t="shared" si="1"/>
        <v/>
      </c>
      <c r="F73" s="16" t="str">
        <f t="shared" si="2"/>
        <v/>
      </c>
      <c r="G73" s="16" t="str">
        <f t="shared" si="3"/>
        <v/>
      </c>
      <c r="H73" s="16" t="str">
        <f t="shared" si="4"/>
        <v/>
      </c>
      <c r="I73" s="16" t="str">
        <f t="shared" si="5"/>
        <v/>
      </c>
    </row>
    <row r="74" spans="1:9" x14ac:dyDescent="0.25">
      <c r="A74">
        <v>59</v>
      </c>
      <c r="D74" s="15" t="str">
        <f t="shared" si="0"/>
        <v/>
      </c>
      <c r="E74" s="16" t="str">
        <f t="shared" si="1"/>
        <v/>
      </c>
      <c r="F74" s="16" t="str">
        <f t="shared" si="2"/>
        <v/>
      </c>
      <c r="G74" s="16" t="str">
        <f t="shared" si="3"/>
        <v/>
      </c>
      <c r="H74" s="16" t="str">
        <f t="shared" si="4"/>
        <v/>
      </c>
      <c r="I74" s="16" t="str">
        <f t="shared" si="5"/>
        <v/>
      </c>
    </row>
    <row r="75" spans="1:9" x14ac:dyDescent="0.25">
      <c r="A75">
        <v>60</v>
      </c>
      <c r="D75" s="15" t="str">
        <f t="shared" si="0"/>
        <v/>
      </c>
      <c r="E75" s="16" t="str">
        <f t="shared" si="1"/>
        <v/>
      </c>
      <c r="F75" s="16" t="str">
        <f t="shared" si="2"/>
        <v/>
      </c>
      <c r="G75" s="16" t="str">
        <f t="shared" si="3"/>
        <v/>
      </c>
      <c r="H75" s="16" t="str">
        <f t="shared" si="4"/>
        <v/>
      </c>
      <c r="I75" s="16" t="str">
        <f t="shared" si="5"/>
        <v/>
      </c>
    </row>
  </sheetData>
  <mergeCells count="12">
    <mergeCell ref="C7:D7"/>
    <mergeCell ref="H7:I7"/>
    <mergeCell ref="E1:H2"/>
    <mergeCell ref="C4:D4"/>
    <mergeCell ref="C5:D5"/>
    <mergeCell ref="C6:D6"/>
    <mergeCell ref="H6:I6"/>
    <mergeCell ref="C8:D8"/>
    <mergeCell ref="C9:D9"/>
    <mergeCell ref="H9:I10"/>
    <mergeCell ref="C10:D10"/>
    <mergeCell ref="D13:E13"/>
  </mergeCells>
  <dataValidations count="2">
    <dataValidation type="list" allowBlank="1" showInputMessage="1" showErrorMessage="1" sqref="E5" xr:uid="{00000000-0002-0000-0000-000000000000}">
      <formula1>"PENSIONADO"</formula1>
    </dataValidation>
    <dataValidation type="list" allowBlank="1" showInputMessage="1" showErrorMessage="1" sqref="E7" xr:uid="{00000000-0002-0000-0000-000001000000}">
      <formula1>$XFC$2:$XFC$4</formula1>
    </dataValidation>
  </dataValidations>
  <pageMargins left="0.7" right="0.7" top="0.75" bottom="0.75" header="0.3" footer="0.3"/>
  <pageSetup scale="45" fitToWidth="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4842-COTIZADOR TASA NORMAL</vt:lpstr>
      <vt:lpstr>'4842-COTIZADOR TASA NORMAL'!Área_de_impresión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Mireya Tzompantzi</dc:creator>
  <cp:lastModifiedBy>Inmedicredit</cp:lastModifiedBy>
  <cp:lastPrinted>2024-11-25T21:24:55Z</cp:lastPrinted>
  <dcterms:created xsi:type="dcterms:W3CDTF">2022-04-20T18:00:31Z</dcterms:created>
  <dcterms:modified xsi:type="dcterms:W3CDTF">2026-09-17T18:22:42Z</dcterms:modified>
</cp:coreProperties>
</file>